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51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<sst xmlns="http://schemas.openxmlformats.org/spreadsheetml/2006/main" count="207" uniqueCount="102">
  <si>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</si>
  <si>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</si>
  <si>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</si>
  <si>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</si>
  <si>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</si>
  <si>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</si>
  <si>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</si>
  <si>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</si>
  <si>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</si>
  <si>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</si>
  <si>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</si>
  <si>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</si>
  <si>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</si>
  <si>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</si>
  <si>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</si>
  <si>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</si>
  <si>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</si>
  <si>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</si>
  <si>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</si>
  <si>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</si>
  <si>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</si>
  <si>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</si>
  <si>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</si>
  <si>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</si>
  <si>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</si>
  <si>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</si>
  <si>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</si>
  <si>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</si>
  <si>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</si>
  <si>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</si>
  <si>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</si>
  <si>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</si>
  <si>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</si>
  <si>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</si>
  <si>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</si>
  <si>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</si>
  <si>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</si>
  <si>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</si>
  <si>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</si>
  <si>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</si>
  <si>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</si>
  <si>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</si>
  <si>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</si>
  <si>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</si>
  <si>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</si>
  <si>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</si>
  <si>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</si>
  <si>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</si>
  <si>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</si>
  <si>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</si>
  <si>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</si>
  <si>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</si>
  <si>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</si>
  <si>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</si>
  <si>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</si>
  <si>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</si>
  <si>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</si>
  <si>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</si>
  <si>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</si>
  <si>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</si>
  <si>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</si>
  <si>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</si>
  <si>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</si>
  <si>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</si>
  <si>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</si>
  <si>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</si>
  <si>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</si>
  <si>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</si>
  <si>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</si>
  <si>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</si>
  <si>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</si>
  <si>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</si>
  <si>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</si>
  <si>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</si>
  <si>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</si>
  <si>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</si>
  <si>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</si>
  <si>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</si>
  <si>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</si>
  <si>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</si>
  <si>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</si>
  <si>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</si>
  <si>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</si>
  <si>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</si>
  <si>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</si>
  <si>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Bernard, S</t>
  </si>
  <si>
    <t>HONESTO, C</t>
  </si>
  <si>
    <t>BOGS, C</t>
  </si>
  <si>
    <t>WINSTON, C</t>
  </si>
  <si>
    <t>RON D</t>
  </si>
  <si>
    <t>DAVID E</t>
  </si>
  <si>
    <t>JAMES H</t>
  </si>
  <si>
    <t>DAVE P</t>
  </si>
  <si>
    <t>MATT R</t>
  </si>
  <si>
    <t>ERIC P</t>
  </si>
  <si>
    <t>AARON B</t>
  </si>
  <si>
    <t>DICKSON L</t>
  </si>
  <si>
    <t>CHRIS H</t>
  </si>
  <si>
    <t>SAM R</t>
  </si>
  <si>
    <t>RICHARD M</t>
  </si>
  <si>
    <t>BRENDON D</t>
  </si>
  <si>
    <t>LOU 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</si>
</sst>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2" sqref="A2:IV20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/>
      <c r="C3" s="51"/>
      <c r="D3" s="51"/>
      <c r="E3" s="51"/>
      <c r="F3" s="51"/>
      <c r="G3" s="51"/>
      <c r="H3" s="17">
        <f aca="true" t="shared" si="0" ref="H3:H9">IF(AND(OR($H$2="Y",$I$2="Y"),J3&lt;5,K3&lt;5),IF(AND(J3=J2,K3=K2),H2+1,1),"")</f>
      </c>
      <c r="I3" s="13">
        <f>IF(AND($I$2="Y",K3&gt;0,OR(AND(H3=1,H10=10),AND(H3=2,H18=20),AND(H3=3,H27=30),AND(H3=4,H36=40),AND(H3=5,H45=50),AND(H3=6,H54=60),AND(H3=7,H63=70),AND(H3=8,H72=80),AND(H3=9,H81=90),AND(H3=10,H90=100))),VLOOKUP(K3-1,SortLookup!$A$13:$B$16,2,FALSE),"")</f>
      </c>
      <c r="J3" s="12" t="str">
        <f>IF(ISNA(VLOOKUP(F3,SortLookup!$A$1:$B$5,2,FALSE))," ",VLOOKUP(F3,SortLookup!$A$1:$B$5,2,FALSE))</f>
        <v> </v>
      </c>
      <c r="K3" s="18" t="str">
        <f>IF(ISNA(VLOOKUP(G3,SortLookup!$A$7:$B$11,2,FALSE))," ",VLOOKUP(G3,SortLookup!$A$7:$B$11,2,FALSE))</f>
        <v> </v>
      </c>
      <c r="L3" s="30">
        <f aca="true" t="shared" si="1" ref="L3:L34">IF(M3+N3+O3=0,"",M3+N3+O3)</f>
      </c>
      <c r="M3" s="31">
        <f aca="true" t="shared" si="2" ref="M3:M34">AC3+AP3+BB3+BN3+BZ3+CK3+CV3+DG3</f>
        <v>0</v>
      </c>
      <c r="N3" s="6">
        <f aca="true" t="shared" si="3" ref="N3:N34">AE3+AR3+BD3+BP3+CB3+CM3+CX3+DI3</f>
        <v>0</v>
      </c>
      <c r="O3" s="34">
        <f aca="true" t="shared" si="4" ref="O3:O34">P3/2</f>
        <v>0</v>
      </c>
      <c r="P3" s="35">
        <f aca="true" t="shared" si="5" ref="P3:P34">X3+AK3+AW3+BI3+BU3+CF3+CQ3+DB3</f>
        <v>0</v>
      </c>
      <c r="Q3" s="52"/>
      <c r="R3" s="53"/>
      <c r="S3" s="53"/>
      <c r="T3" s="53"/>
      <c r="U3" s="54"/>
      <c r="V3" s="54"/>
      <c r="W3" s="54"/>
      <c r="X3" s="54"/>
      <c r="Y3" s="54"/>
      <c r="Z3" s="54"/>
      <c r="AA3" s="54"/>
      <c r="AB3" s="55"/>
      <c r="AC3" s="5">
        <f aca="true" t="shared" si="6" ref="AC3:AC34">Q3+R3+S3+T3+U3+V3+W3</f>
        <v>0</v>
      </c>
      <c r="AD3" s="15">
        <f aca="true" t="shared" si="7" ref="AD3:AD34">X3/2</f>
        <v>0</v>
      </c>
      <c r="AE3" s="4">
        <f aca="true" t="shared" si="8" ref="AE3:AE34">(Y3*3)+(Z3*5)+(AA3*5)+(AB3*20)</f>
        <v>0</v>
      </c>
      <c r="AF3" s="16">
        <f aca="true" t="shared" si="9" ref="AF3:AF34">AC3+AD3+AE3</f>
        <v>0</v>
      </c>
      <c r="AG3" s="52"/>
      <c r="AH3" s="53"/>
      <c r="AI3" s="53"/>
      <c r="AJ3" s="53"/>
      <c r="AK3" s="54"/>
      <c r="AL3" s="54"/>
      <c r="AM3" s="54"/>
      <c r="AN3" s="54"/>
      <c r="AO3" s="54"/>
      <c r="AP3" s="5">
        <f aca="true" t="shared" si="10" ref="AP3:AP34">AG3+AH3+AI3+AJ3</f>
        <v>0</v>
      </c>
      <c r="AQ3" s="15">
        <f aca="true" t="shared" si="11" ref="AQ3:AQ34">AK3/2</f>
        <v>0</v>
      </c>
      <c r="AR3" s="4">
        <f aca="true" t="shared" si="12" ref="AR3:AR34">(AL3*3)+(AM3*5)+(AN3*5)+(AO3*20)</f>
        <v>0</v>
      </c>
      <c r="AS3" s="16">
        <f aca="true" t="shared" si="13" ref="AS3:AS34">AP3+AQ3+AR3</f>
        <v>0</v>
      </c>
      <c r="AT3" s="52"/>
      <c r="AU3" s="53"/>
      <c r="AV3" s="53"/>
      <c r="AW3" s="54"/>
      <c r="AX3" s="54"/>
      <c r="AY3" s="54"/>
      <c r="AZ3" s="54"/>
      <c r="BA3" s="54"/>
      <c r="BB3" s="5">
        <f aca="true" t="shared" si="14" ref="BB3:BB34">AT3+AU3+AV3</f>
        <v>0</v>
      </c>
      <c r="BC3" s="15">
        <f aca="true" t="shared" si="15" ref="BC3:BC34">AW3/2</f>
        <v>0</v>
      </c>
      <c r="BD3" s="4">
        <f aca="true" t="shared" si="16" ref="BD3:BD34">(AX3*3)+(AY3*5)+(AZ3*5)+(BA3*20)</f>
        <v>0</v>
      </c>
      <c r="BE3" s="16">
        <f aca="true" t="shared" si="17" ref="BE3:BE34">BB3+BC3+BD3</f>
        <v>0</v>
      </c>
      <c r="BF3" s="52"/>
      <c r="BG3" s="53"/>
      <c r="BH3" s="53"/>
      <c r="BI3" s="54"/>
      <c r="BJ3" s="54"/>
      <c r="BK3" s="54"/>
      <c r="BL3" s="54"/>
      <c r="BM3" s="54"/>
      <c r="BN3" s="5">
        <f aca="true" t="shared" si="18" ref="BN3:BN34">BF3+BG3+BH3</f>
        <v>0</v>
      </c>
      <c r="BO3" s="15">
        <f aca="true" t="shared" si="19" ref="BO3:BO34">BI3/2</f>
        <v>0</v>
      </c>
      <c r="BP3" s="4">
        <f aca="true" t="shared" si="20" ref="BP3:BP34">(BJ3*3)+(BK3*5)+(BL3*5)+(BM3*20)</f>
        <v>0</v>
      </c>
      <c r="BQ3" s="16">
        <f aca="true" t="shared" si="21" ref="BQ3:BQ34">BN3+BO3+BP3</f>
        <v>0</v>
      </c>
      <c r="BR3" s="52"/>
      <c r="BS3" s="53"/>
      <c r="BT3" s="53"/>
      <c r="BU3" s="54"/>
      <c r="BV3" s="54"/>
      <c r="BW3" s="54"/>
      <c r="BX3" s="54"/>
      <c r="BY3" s="54"/>
      <c r="BZ3" s="5">
        <f aca="true" t="shared" si="22" ref="BZ3:BZ34">BR3+BS3+BT3</f>
        <v>0</v>
      </c>
      <c r="CA3" s="15">
        <f aca="true" t="shared" si="23" ref="CA3:CA34">BU3/2</f>
        <v>0</v>
      </c>
      <c r="CB3" s="4">
        <f aca="true" t="shared" si="24" ref="CB3:CB34">(BV3*3)+(BW3*5)+(BX3*5)+(BY3*20)</f>
        <v>0</v>
      </c>
      <c r="CC3" s="16">
        <f aca="true" t="shared" si="25" ref="CC3:CC34">BZ3+CA3+CB3</f>
        <v>0</v>
      </c>
      <c r="CD3" s="52"/>
      <c r="CE3" s="53"/>
      <c r="CF3" s="54"/>
      <c r="CG3" s="54"/>
      <c r="CH3" s="54"/>
      <c r="CI3" s="54"/>
      <c r="CJ3" s="54"/>
      <c r="CK3" s="5">
        <f aca="true" t="shared" si="26" ref="CK3:CK34">CD3+CE3</f>
        <v>0</v>
      </c>
      <c r="CL3" s="15">
        <f aca="true" t="shared" si="27" ref="CL3:CL34">CF3/2</f>
        <v>0</v>
      </c>
      <c r="CM3" s="4">
        <f aca="true" t="shared" si="28" ref="CM3:CM34">(CG3*3)+(CH3*5)+(CI3*5)+(CJ3*20)</f>
        <v>0</v>
      </c>
      <c r="CN3" s="16">
        <f aca="true" t="shared" si="29" ref="CN3:CN34">CK3+CL3+CM3</f>
        <v>0</v>
      </c>
      <c r="CO3" s="52"/>
      <c r="CP3" s="53"/>
      <c r="CQ3" s="54"/>
      <c r="CR3" s="54"/>
      <c r="CS3" s="54"/>
      <c r="CT3" s="54"/>
      <c r="CU3" s="54"/>
      <c r="CV3" s="5">
        <f aca="true" t="shared" si="30" ref="CV3:CV34">CO3+CP3</f>
        <v>0</v>
      </c>
      <c r="CW3" s="15">
        <f aca="true" t="shared" si="31" ref="CW3:CW34">CQ3/2</f>
        <v>0</v>
      </c>
      <c r="CX3" s="4">
        <f aca="true" t="shared" si="32" ref="CX3:CX34">(CR3*3)+(CS3*5)+(CT3*5)+(CU3*20)</f>
        <v>0</v>
      </c>
      <c r="CY3" s="16">
        <f aca="true" t="shared" si="33" ref="CY3:CY34"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 aca="true" t="shared" si="34" ref="DH3:DH34">DB3/2</f>
        <v>0</v>
      </c>
      <c r="DI3" s="4">
        <f aca="true" t="shared" si="35" ref="DI3:DI34">(DC3*3)+(DD3*5)+(DE3*5)+(DF3*20)</f>
        <v>0</v>
      </c>
      <c r="DJ3" s="16">
        <f aca="true" t="shared" si="36" ref="DJ3:DJ19">DG3+DH3+DI3</f>
        <v>0</v>
      </c>
    </row>
    <row r="4" spans="1:114" ht="12.75">
      <c r="A4" s="49"/>
      <c r="B4" s="50" t="s">
        <v>85</v>
      </c>
      <c r="C4" s="51">
        <v>1</v>
      </c>
      <c r="D4" s="51"/>
      <c r="E4" s="51"/>
      <c r="F4" s="51" t="s">
        <v>24</v>
      </c>
      <c r="G4" s="51"/>
      <c r="H4" s="17">
        <f t="shared" si="0"/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1</v>
      </c>
      <c r="K4" s="18" t="str">
        <f>IF(ISNA(VLOOKUP(G4,SortLookup!$A$7:$B$11,2,FALSE))," ",VLOOKUP(G4,SortLookup!$A$7:$B$11,2,FALSE))</f>
        <v> </v>
      </c>
      <c r="L4" s="30">
        <f t="shared" si="1"/>
        <v>144.85</v>
      </c>
      <c r="M4" s="31">
        <f t="shared" si="2"/>
        <v>116.35</v>
      </c>
      <c r="N4" s="6">
        <f t="shared" si="3"/>
        <v>5</v>
      </c>
      <c r="O4" s="34">
        <f t="shared" si="4"/>
        <v>23.5</v>
      </c>
      <c r="P4" s="35">
        <f t="shared" si="5"/>
        <v>47</v>
      </c>
      <c r="Q4" s="52">
        <v>30.66</v>
      </c>
      <c r="R4" s="53"/>
      <c r="S4" s="53"/>
      <c r="T4" s="53"/>
      <c r="U4" s="54"/>
      <c r="V4" s="54"/>
      <c r="W4" s="54"/>
      <c r="X4" s="54">
        <v>6</v>
      </c>
      <c r="Y4" s="54"/>
      <c r="Z4" s="54"/>
      <c r="AA4" s="54"/>
      <c r="AB4" s="55"/>
      <c r="AC4" s="5">
        <f t="shared" si="6"/>
        <v>30.66</v>
      </c>
      <c r="AD4" s="15">
        <f t="shared" si="7"/>
        <v>3</v>
      </c>
      <c r="AE4" s="4">
        <f t="shared" si="8"/>
        <v>0</v>
      </c>
      <c r="AF4" s="16">
        <f t="shared" si="9"/>
        <v>33.66</v>
      </c>
      <c r="AG4" s="52">
        <v>55.29</v>
      </c>
      <c r="AH4" s="53"/>
      <c r="AI4" s="53"/>
      <c r="AJ4" s="53"/>
      <c r="AK4" s="54">
        <v>14</v>
      </c>
      <c r="AL4" s="54"/>
      <c r="AM4" s="54"/>
      <c r="AN4" s="54">
        <v>1</v>
      </c>
      <c r="AO4" s="54"/>
      <c r="AP4" s="5">
        <f t="shared" si="10"/>
        <v>55.29</v>
      </c>
      <c r="AQ4" s="15">
        <f t="shared" si="11"/>
        <v>7</v>
      </c>
      <c r="AR4" s="4">
        <f t="shared" si="12"/>
        <v>5</v>
      </c>
      <c r="AS4" s="16">
        <f t="shared" si="13"/>
        <v>67.29</v>
      </c>
      <c r="AT4" s="52">
        <v>15.77</v>
      </c>
      <c r="AU4" s="53"/>
      <c r="AV4" s="53"/>
      <c r="AW4" s="54">
        <v>7</v>
      </c>
      <c r="AX4" s="54"/>
      <c r="AY4" s="54"/>
      <c r="AZ4" s="54"/>
      <c r="BA4" s="54"/>
      <c r="BB4" s="5">
        <f t="shared" si="14"/>
        <v>15.77</v>
      </c>
      <c r="BC4" s="15">
        <f t="shared" si="15"/>
        <v>3.5</v>
      </c>
      <c r="BD4" s="4">
        <f t="shared" si="16"/>
        <v>0</v>
      </c>
      <c r="BE4" s="16">
        <f t="shared" si="17"/>
        <v>19.27</v>
      </c>
      <c r="BF4" s="52">
        <v>14.63</v>
      </c>
      <c r="BG4" s="53"/>
      <c r="BH4" s="53"/>
      <c r="BI4" s="54">
        <v>20</v>
      </c>
      <c r="BJ4" s="54"/>
      <c r="BK4" s="54"/>
      <c r="BL4" s="54"/>
      <c r="BM4" s="54"/>
      <c r="BN4" s="5">
        <f t="shared" si="18"/>
        <v>14.63</v>
      </c>
      <c r="BO4" s="15">
        <f t="shared" si="19"/>
        <v>10</v>
      </c>
      <c r="BP4" s="4">
        <f t="shared" si="20"/>
        <v>0</v>
      </c>
      <c r="BQ4" s="16">
        <f t="shared" si="21"/>
        <v>24.63</v>
      </c>
      <c r="BR4" s="52"/>
      <c r="BS4" s="53"/>
      <c r="BT4" s="53"/>
      <c r="BU4" s="54"/>
      <c r="BV4" s="54"/>
      <c r="BW4" s="54"/>
      <c r="BX4" s="54"/>
      <c r="BY4" s="54"/>
      <c r="BZ4" s="5">
        <f t="shared" si="22"/>
        <v>0</v>
      </c>
      <c r="CA4" s="15">
        <f t="shared" si="23"/>
        <v>0</v>
      </c>
      <c r="CB4" s="4">
        <f t="shared" si="24"/>
        <v>0</v>
      </c>
      <c r="CC4" s="16">
        <f t="shared" si="25"/>
        <v>0</v>
      </c>
      <c r="CD4" s="52"/>
      <c r="CE4" s="53"/>
      <c r="CF4" s="54"/>
      <c r="CG4" s="54"/>
      <c r="CH4" s="54"/>
      <c r="CI4" s="54"/>
      <c r="CJ4" s="54"/>
      <c r="CK4" s="5">
        <f t="shared" si="26"/>
        <v>0</v>
      </c>
      <c r="CL4" s="15">
        <f t="shared" si="27"/>
        <v>0</v>
      </c>
      <c r="CM4" s="4">
        <f t="shared" si="28"/>
        <v>0</v>
      </c>
      <c r="CN4" s="16">
        <f t="shared" si="29"/>
        <v>0</v>
      </c>
      <c r="CO4" s="52"/>
      <c r="CP4" s="53"/>
      <c r="CQ4" s="54"/>
      <c r="CR4" s="54"/>
      <c r="CS4" s="54"/>
      <c r="CT4" s="54"/>
      <c r="CU4" s="54"/>
      <c r="CV4" s="5">
        <f t="shared" si="30"/>
        <v>0</v>
      </c>
      <c r="CW4" s="15">
        <f t="shared" si="31"/>
        <v>0</v>
      </c>
      <c r="CX4" s="4">
        <f t="shared" si="32"/>
        <v>0</v>
      </c>
      <c r="CY4" s="16">
        <f t="shared" si="33"/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/>
      <c r="B5" s="50" t="s">
        <v>93</v>
      </c>
      <c r="C5" s="51">
        <v>1</v>
      </c>
      <c r="D5" s="51"/>
      <c r="E5" s="51"/>
      <c r="F5" s="51" t="s">
        <v>23</v>
      </c>
      <c r="G5" s="51"/>
      <c r="H5" s="17">
        <f t="shared" si="0"/>
      </c>
      <c r="I5" s="13">
        <f>IF(AND($I$2="Y",K5&gt;0,OR(AND(H5=1,H12=10),AND(H5=2,H20=20),AND(H5=3,H29=30),AND(H5=4,H38=40),AND(H5=5,H47=50),AND(H5=6,H56=60),AND(H5=7,H65=70),AND(H5=8,H74=80),AND(H5=9,H83=90),AND(H5=10,H92=100))),VLOOKUP(K5-1,SortLookup!$A$13:$B$16,2,FALSE),"")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 t="shared" si="1"/>
        <v>165.39</v>
      </c>
      <c r="M5" s="31">
        <f t="shared" si="2"/>
        <v>138.89</v>
      </c>
      <c r="N5" s="6">
        <f t="shared" si="3"/>
        <v>5</v>
      </c>
      <c r="O5" s="34">
        <f t="shared" si="4"/>
        <v>21.5</v>
      </c>
      <c r="P5" s="35">
        <f t="shared" si="5"/>
        <v>43</v>
      </c>
      <c r="Q5" s="52">
        <v>29.08</v>
      </c>
      <c r="R5" s="53"/>
      <c r="S5" s="53"/>
      <c r="T5" s="53"/>
      <c r="U5" s="54"/>
      <c r="V5" s="54"/>
      <c r="W5" s="54"/>
      <c r="X5" s="54">
        <v>7</v>
      </c>
      <c r="Y5" s="54"/>
      <c r="Z5" s="54"/>
      <c r="AA5" s="54"/>
      <c r="AB5" s="55"/>
      <c r="AC5" s="5">
        <f t="shared" si="6"/>
        <v>29.08</v>
      </c>
      <c r="AD5" s="15">
        <f t="shared" si="7"/>
        <v>3.5</v>
      </c>
      <c r="AE5" s="4">
        <f t="shared" si="8"/>
        <v>0</v>
      </c>
      <c r="AF5" s="16">
        <f t="shared" si="9"/>
        <v>32.58</v>
      </c>
      <c r="AG5" s="52">
        <v>66.02</v>
      </c>
      <c r="AH5" s="53"/>
      <c r="AI5" s="53"/>
      <c r="AJ5" s="53"/>
      <c r="AK5" s="54">
        <v>22</v>
      </c>
      <c r="AL5" s="54"/>
      <c r="AM5" s="54"/>
      <c r="AN5" s="54">
        <v>1</v>
      </c>
      <c r="AO5" s="54"/>
      <c r="AP5" s="5">
        <f t="shared" si="10"/>
        <v>66.02</v>
      </c>
      <c r="AQ5" s="15">
        <f t="shared" si="11"/>
        <v>11</v>
      </c>
      <c r="AR5" s="4">
        <f t="shared" si="12"/>
        <v>5</v>
      </c>
      <c r="AS5" s="16">
        <f t="shared" si="13"/>
        <v>82.02</v>
      </c>
      <c r="AT5" s="52">
        <v>24.89</v>
      </c>
      <c r="AU5" s="53"/>
      <c r="AV5" s="53"/>
      <c r="AW5" s="54">
        <v>4</v>
      </c>
      <c r="AX5" s="54"/>
      <c r="AY5" s="54"/>
      <c r="AZ5" s="54"/>
      <c r="BA5" s="54"/>
      <c r="BB5" s="5">
        <f t="shared" si="14"/>
        <v>24.89</v>
      </c>
      <c r="BC5" s="15">
        <f t="shared" si="15"/>
        <v>2</v>
      </c>
      <c r="BD5" s="4">
        <f t="shared" si="16"/>
        <v>0</v>
      </c>
      <c r="BE5" s="16">
        <f t="shared" si="17"/>
        <v>26.89</v>
      </c>
      <c r="BF5" s="52">
        <v>18.9</v>
      </c>
      <c r="BG5" s="53"/>
      <c r="BH5" s="53"/>
      <c r="BI5" s="54">
        <v>10</v>
      </c>
      <c r="BJ5" s="54"/>
      <c r="BK5" s="54"/>
      <c r="BL5" s="54"/>
      <c r="BM5" s="54"/>
      <c r="BN5" s="5">
        <f t="shared" si="18"/>
        <v>18.9</v>
      </c>
      <c r="BO5" s="15">
        <f t="shared" si="19"/>
        <v>5</v>
      </c>
      <c r="BP5" s="4">
        <f t="shared" si="20"/>
        <v>0</v>
      </c>
      <c r="BQ5" s="16">
        <f t="shared" si="21"/>
        <v>23.9</v>
      </c>
      <c r="BR5" s="52"/>
      <c r="BS5" s="53"/>
      <c r="BT5" s="53"/>
      <c r="BU5" s="54"/>
      <c r="BV5" s="54"/>
      <c r="BW5" s="54"/>
      <c r="BX5" s="54"/>
      <c r="BY5" s="54"/>
      <c r="BZ5" s="5">
        <f t="shared" si="22"/>
        <v>0</v>
      </c>
      <c r="CA5" s="15">
        <f t="shared" si="23"/>
        <v>0</v>
      </c>
      <c r="CB5" s="4">
        <f t="shared" si="24"/>
        <v>0</v>
      </c>
      <c r="CC5" s="16">
        <f t="shared" si="25"/>
        <v>0</v>
      </c>
      <c r="CD5" s="52"/>
      <c r="CE5" s="53"/>
      <c r="CF5" s="54"/>
      <c r="CG5" s="54"/>
      <c r="CH5" s="54"/>
      <c r="CI5" s="54"/>
      <c r="CJ5" s="54"/>
      <c r="CK5" s="5">
        <f t="shared" si="26"/>
        <v>0</v>
      </c>
      <c r="CL5" s="15">
        <f t="shared" si="27"/>
        <v>0</v>
      </c>
      <c r="CM5" s="4">
        <f t="shared" si="28"/>
        <v>0</v>
      </c>
      <c r="CN5" s="16">
        <f t="shared" si="29"/>
        <v>0</v>
      </c>
      <c r="CO5" s="52"/>
      <c r="CP5" s="53"/>
      <c r="CQ5" s="54"/>
      <c r="CR5" s="54"/>
      <c r="CS5" s="54"/>
      <c r="CT5" s="54"/>
      <c r="CU5" s="54"/>
      <c r="CV5" s="5">
        <f t="shared" si="30"/>
        <v>0</v>
      </c>
      <c r="CW5" s="15">
        <f t="shared" si="31"/>
        <v>0</v>
      </c>
      <c r="CX5" s="4">
        <f t="shared" si="32"/>
        <v>0</v>
      </c>
      <c r="CY5" s="16">
        <f t="shared" si="33"/>
        <v>0</v>
      </c>
      <c r="CZ5" s="52"/>
      <c r="DA5" s="53"/>
      <c r="DB5" s="54"/>
      <c r="DC5" s="54"/>
      <c r="DD5" s="54"/>
      <c r="DE5" s="54"/>
      <c r="DF5" s="54"/>
      <c r="DG5" s="5">
        <f>#VALUE!</f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/>
      <c r="B6" s="50" t="s">
        <v>101</v>
      </c>
      <c r="C6" s="51">
        <v>1</v>
      </c>
      <c r="D6" s="51"/>
      <c r="E6" s="51"/>
      <c r="F6" s="51" t="s">
        <v>23</v>
      </c>
      <c r="G6" s="51"/>
      <c r="H6" s="17">
        <f t="shared" si="0"/>
      </c>
      <c r="I6" s="13" t="e">
        <f>IF(AND($I$2="Y",K6&gt;0,OR(AND(H6=1,#REF!=10),AND(H6=2,H22=20),AND(H6=3,H30=30),AND(H6=4,H39=40),AND(H6=5,H48=50),AND(H6=6,H57=60),AND(H6=7,H66=70),AND(H6=8,H75=80),AND(H6=9,H84=90),AND(H6=10,H93=100))),VLOOKUP(K6-1,SortLookup!$A$13:$B$16,2,FALSE),"")</f>
        <v>#REF!</v>
      </c>
      <c r="J6" s="12">
        <f>IF(ISNA(VLOOKUP(F6,SortLookup!$A$1:$B$5,2,FALSE))," ",VLOOKUP(F6,SortLookup!$A$1:$B$5,2,FALSE))</f>
        <v>0</v>
      </c>
      <c r="K6" s="18" t="str">
        <f>IF(ISNA(VLOOKUP(G6,SortLookup!$A$7:$B$11,2,FALSE))," ",VLOOKUP(G6,SortLookup!$A$7:$B$11,2,FALSE))</f>
        <v> </v>
      </c>
      <c r="L6" s="30">
        <f t="shared" si="1"/>
        <v>174.03</v>
      </c>
      <c r="M6" s="31">
        <f t="shared" si="2"/>
        <v>148.53</v>
      </c>
      <c r="N6" s="6">
        <f t="shared" si="3"/>
        <v>3</v>
      </c>
      <c r="O6" s="34">
        <f t="shared" si="4"/>
        <v>22.5</v>
      </c>
      <c r="P6" s="35">
        <f t="shared" si="5"/>
        <v>45</v>
      </c>
      <c r="Q6" s="52">
        <v>30.98</v>
      </c>
      <c r="R6" s="53"/>
      <c r="S6" s="53"/>
      <c r="T6" s="53"/>
      <c r="U6" s="53"/>
      <c r="V6" s="53"/>
      <c r="W6" s="53"/>
      <c r="X6" s="54">
        <v>6</v>
      </c>
      <c r="Y6" s="54"/>
      <c r="Z6" s="54"/>
      <c r="AA6" s="54"/>
      <c r="AB6" s="55"/>
      <c r="AC6" s="5">
        <f t="shared" si="6"/>
        <v>30.98</v>
      </c>
      <c r="AD6" s="15">
        <f t="shared" si="7"/>
        <v>3</v>
      </c>
      <c r="AE6" s="4">
        <f t="shared" si="8"/>
        <v>0</v>
      </c>
      <c r="AF6" s="16">
        <f t="shared" si="9"/>
        <v>33.98</v>
      </c>
      <c r="AG6" s="52">
        <v>63.1</v>
      </c>
      <c r="AH6" s="53"/>
      <c r="AI6" s="53"/>
      <c r="AJ6" s="53"/>
      <c r="AK6" s="54">
        <v>15</v>
      </c>
      <c r="AL6" s="54"/>
      <c r="AM6" s="54"/>
      <c r="AN6" s="54"/>
      <c r="AO6" s="54"/>
      <c r="AP6" s="5">
        <f t="shared" si="10"/>
        <v>63.1</v>
      </c>
      <c r="AQ6" s="15">
        <f t="shared" si="11"/>
        <v>7.5</v>
      </c>
      <c r="AR6" s="4">
        <f t="shared" si="12"/>
        <v>0</v>
      </c>
      <c r="AS6" s="16">
        <f t="shared" si="13"/>
        <v>70.6</v>
      </c>
      <c r="AT6" s="52">
        <v>28.23</v>
      </c>
      <c r="AU6" s="53"/>
      <c r="AV6" s="53"/>
      <c r="AW6" s="54">
        <v>11</v>
      </c>
      <c r="AX6" s="54">
        <v>1</v>
      </c>
      <c r="AY6" s="54"/>
      <c r="AZ6" s="54"/>
      <c r="BA6" s="54"/>
      <c r="BB6" s="5">
        <f t="shared" si="14"/>
        <v>28.23</v>
      </c>
      <c r="BC6" s="15">
        <f t="shared" si="15"/>
        <v>5.5</v>
      </c>
      <c r="BD6" s="4">
        <f t="shared" si="16"/>
        <v>3</v>
      </c>
      <c r="BE6" s="16">
        <f t="shared" si="17"/>
        <v>36.73</v>
      </c>
      <c r="BF6" s="52">
        <v>26.22</v>
      </c>
      <c r="BG6" s="53"/>
      <c r="BH6" s="53"/>
      <c r="BI6" s="54">
        <v>13</v>
      </c>
      <c r="BJ6" s="54"/>
      <c r="BK6" s="54"/>
      <c r="BL6" s="54"/>
      <c r="BM6" s="54"/>
      <c r="BN6" s="5">
        <f t="shared" si="18"/>
        <v>26.22</v>
      </c>
      <c r="BO6" s="15">
        <f t="shared" si="19"/>
        <v>6.5</v>
      </c>
      <c r="BP6" s="4">
        <f t="shared" si="20"/>
        <v>0</v>
      </c>
      <c r="BQ6" s="16">
        <f t="shared" si="21"/>
        <v>32.72</v>
      </c>
      <c r="BR6" s="52"/>
      <c r="BS6" s="53"/>
      <c r="BT6" s="53"/>
      <c r="BU6" s="54"/>
      <c r="BV6" s="54"/>
      <c r="BW6" s="54"/>
      <c r="BX6" s="54"/>
      <c r="BY6" s="54"/>
      <c r="BZ6" s="5">
        <f t="shared" si="22"/>
        <v>0</v>
      </c>
      <c r="CA6" s="15">
        <f t="shared" si="23"/>
        <v>0</v>
      </c>
      <c r="CB6" s="4">
        <f t="shared" si="24"/>
        <v>0</v>
      </c>
      <c r="CC6" s="16">
        <f t="shared" si="25"/>
        <v>0</v>
      </c>
      <c r="CD6" s="52"/>
      <c r="CE6" s="53"/>
      <c r="CF6" s="54"/>
      <c r="CG6" s="54"/>
      <c r="CH6" s="54"/>
      <c r="CI6" s="54"/>
      <c r="CJ6" s="54"/>
      <c r="CK6" s="5">
        <f t="shared" si="26"/>
        <v>0</v>
      </c>
      <c r="CL6" s="15">
        <f t="shared" si="27"/>
        <v>0</v>
      </c>
      <c r="CM6" s="4">
        <f t="shared" si="28"/>
        <v>0</v>
      </c>
      <c r="CN6" s="16">
        <f t="shared" si="29"/>
        <v>0</v>
      </c>
      <c r="CO6" s="52"/>
      <c r="CP6" s="53"/>
      <c r="CQ6" s="54"/>
      <c r="CR6" s="54"/>
      <c r="CS6" s="54"/>
      <c r="CT6" s="54"/>
      <c r="CU6" s="54"/>
      <c r="CV6" s="5">
        <f t="shared" si="30"/>
        <v>0</v>
      </c>
      <c r="CW6" s="15">
        <f t="shared" si="31"/>
        <v>0</v>
      </c>
      <c r="CX6" s="4">
        <f t="shared" si="32"/>
        <v>0</v>
      </c>
      <c r="CY6" s="16">
        <f t="shared" si="33"/>
        <v>0</v>
      </c>
      <c r="CZ6" s="52"/>
      <c r="DA6" s="53"/>
      <c r="DB6" s="54"/>
      <c r="DC6" s="54"/>
      <c r="DD6" s="54"/>
      <c r="DE6" s="54"/>
      <c r="DF6" s="54"/>
      <c r="DG6" s="5">
        <f aca="true" t="shared" si="37" ref="DG6:DG20">CZ6+DA6</f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/>
      <c r="B7" s="50" t="s">
        <v>97</v>
      </c>
      <c r="C7" s="51">
        <v>1</v>
      </c>
      <c r="D7" s="51"/>
      <c r="E7" s="51"/>
      <c r="F7" s="51" t="s">
        <v>23</v>
      </c>
      <c r="G7" s="51"/>
      <c r="H7" s="17">
        <f t="shared" si="0"/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0</v>
      </c>
      <c r="K7" s="18" t="str">
        <f>IF(ISNA(VLOOKUP(G7,SortLookup!$A$7:$B$11,2,FALSE))," ",VLOOKUP(G7,SortLookup!$A$7:$B$11,2,FALSE))</f>
        <v> </v>
      </c>
      <c r="L7" s="30">
        <f t="shared" si="1"/>
        <v>175.04</v>
      </c>
      <c r="M7" s="31">
        <f t="shared" si="2"/>
        <v>154.54</v>
      </c>
      <c r="N7" s="6">
        <f t="shared" si="3"/>
        <v>0</v>
      </c>
      <c r="O7" s="34">
        <f t="shared" si="4"/>
        <v>20.5</v>
      </c>
      <c r="P7" s="35">
        <f t="shared" si="5"/>
        <v>41</v>
      </c>
      <c r="Q7" s="52">
        <v>41.53</v>
      </c>
      <c r="R7" s="53"/>
      <c r="S7" s="53"/>
      <c r="T7" s="53"/>
      <c r="U7" s="54"/>
      <c r="V7" s="54"/>
      <c r="W7" s="54"/>
      <c r="X7" s="54">
        <v>5</v>
      </c>
      <c r="Y7" s="54"/>
      <c r="Z7" s="54"/>
      <c r="AA7" s="54"/>
      <c r="AB7" s="55"/>
      <c r="AC7" s="5">
        <f t="shared" si="6"/>
        <v>41.53</v>
      </c>
      <c r="AD7" s="15">
        <f t="shared" si="7"/>
        <v>2.5</v>
      </c>
      <c r="AE7" s="4">
        <f t="shared" si="8"/>
        <v>0</v>
      </c>
      <c r="AF7" s="16">
        <f t="shared" si="9"/>
        <v>44.03</v>
      </c>
      <c r="AG7" s="52">
        <v>61.71</v>
      </c>
      <c r="AH7" s="53"/>
      <c r="AI7" s="53"/>
      <c r="AJ7" s="53"/>
      <c r="AK7" s="54">
        <v>14</v>
      </c>
      <c r="AL7" s="54"/>
      <c r="AM7" s="54"/>
      <c r="AN7" s="54"/>
      <c r="AO7" s="54"/>
      <c r="AP7" s="5">
        <f t="shared" si="10"/>
        <v>61.71</v>
      </c>
      <c r="AQ7" s="15">
        <f t="shared" si="11"/>
        <v>7</v>
      </c>
      <c r="AR7" s="4">
        <f t="shared" si="12"/>
        <v>0</v>
      </c>
      <c r="AS7" s="16">
        <f t="shared" si="13"/>
        <v>68.71</v>
      </c>
      <c r="AT7" s="52">
        <v>31.71</v>
      </c>
      <c r="AU7" s="53"/>
      <c r="AV7" s="53"/>
      <c r="AW7" s="54">
        <v>12</v>
      </c>
      <c r="AX7" s="54"/>
      <c r="AY7" s="54"/>
      <c r="AZ7" s="54"/>
      <c r="BA7" s="54"/>
      <c r="BB7" s="5">
        <f t="shared" si="14"/>
        <v>31.71</v>
      </c>
      <c r="BC7" s="15">
        <f t="shared" si="15"/>
        <v>6</v>
      </c>
      <c r="BD7" s="4">
        <f t="shared" si="16"/>
        <v>0</v>
      </c>
      <c r="BE7" s="16">
        <f t="shared" si="17"/>
        <v>37.71</v>
      </c>
      <c r="BF7" s="52">
        <v>19.59</v>
      </c>
      <c r="BG7" s="53"/>
      <c r="BH7" s="53"/>
      <c r="BI7" s="54">
        <v>10</v>
      </c>
      <c r="BJ7" s="54"/>
      <c r="BK7" s="54"/>
      <c r="BL7" s="54"/>
      <c r="BM7" s="54"/>
      <c r="BN7" s="5">
        <f t="shared" si="18"/>
        <v>19.59</v>
      </c>
      <c r="BO7" s="15">
        <f t="shared" si="19"/>
        <v>5</v>
      </c>
      <c r="BP7" s="4">
        <f t="shared" si="20"/>
        <v>0</v>
      </c>
      <c r="BQ7" s="16">
        <f t="shared" si="21"/>
        <v>24.59</v>
      </c>
      <c r="BR7" s="52"/>
      <c r="BS7" s="53"/>
      <c r="BT7" s="53"/>
      <c r="BU7" s="54"/>
      <c r="BV7" s="54"/>
      <c r="BW7" s="54"/>
      <c r="BX7" s="54"/>
      <c r="BY7" s="54"/>
      <c r="BZ7" s="5">
        <f t="shared" si="22"/>
        <v>0</v>
      </c>
      <c r="CA7" s="15">
        <f t="shared" si="23"/>
        <v>0</v>
      </c>
      <c r="CB7" s="4">
        <f t="shared" si="24"/>
        <v>0</v>
      </c>
      <c r="CC7" s="16">
        <f t="shared" si="25"/>
        <v>0</v>
      </c>
      <c r="CD7" s="52"/>
      <c r="CE7" s="53"/>
      <c r="CF7" s="54"/>
      <c r="CG7" s="54"/>
      <c r="CH7" s="54"/>
      <c r="CI7" s="54"/>
      <c r="CJ7" s="54"/>
      <c r="CK7" s="5">
        <f t="shared" si="26"/>
        <v>0</v>
      </c>
      <c r="CL7" s="15">
        <f t="shared" si="27"/>
        <v>0</v>
      </c>
      <c r="CM7" s="4">
        <f t="shared" si="28"/>
        <v>0</v>
      </c>
      <c r="CN7" s="16">
        <f t="shared" si="29"/>
        <v>0</v>
      </c>
      <c r="CO7" s="52"/>
      <c r="CP7" s="53"/>
      <c r="CQ7" s="54"/>
      <c r="CR7" s="54"/>
      <c r="CS7" s="54"/>
      <c r="CT7" s="54"/>
      <c r="CU7" s="54"/>
      <c r="CV7" s="5">
        <f t="shared" si="30"/>
        <v>0</v>
      </c>
      <c r="CW7" s="15">
        <f t="shared" si="31"/>
        <v>0</v>
      </c>
      <c r="CX7" s="4">
        <f t="shared" si="32"/>
        <v>0</v>
      </c>
      <c r="CY7" s="16">
        <f t="shared" si="33"/>
        <v>0</v>
      </c>
      <c r="CZ7" s="52"/>
      <c r="DA7" s="53"/>
      <c r="DB7" s="54"/>
      <c r="DC7" s="54"/>
      <c r="DD7" s="54"/>
      <c r="DE7" s="54"/>
      <c r="DF7" s="54"/>
      <c r="DG7" s="5">
        <f t="shared" si="37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/>
      <c r="B8" s="50" t="s">
        <v>96</v>
      </c>
      <c r="C8" s="51">
        <v>1</v>
      </c>
      <c r="D8" s="51"/>
      <c r="E8" s="51"/>
      <c r="F8" s="51" t="s">
        <v>23</v>
      </c>
      <c r="G8" s="51"/>
      <c r="H8" s="17">
        <f t="shared" si="0"/>
      </c>
      <c r="I8" s="13">
        <f>IF(AND($I$2="Y",K8&gt;0,OR(AND(H8=1,H16=10),AND(H8=2,H24=20),AND(H8=3,H32=30),AND(H8=4,H41=40),AND(H8=5,H50=50),AND(H8=6,H59=60),AND(H8=7,H68=70),AND(H8=8,H77=80),AND(H8=9,H86=90),AND(H8=10,H95=100))),VLOOKUP(K8-1,SortLookup!$A$13:$B$16,2,FALSE),"")</f>
      </c>
      <c r="J8" s="12">
        <f>IF(ISNA(VLOOKUP(F8,SortLookup!$A$1:$B$5,2,FALSE))," ",VLOOKUP(F8,SortLookup!$A$1:$B$5,2,FALSE))</f>
        <v>0</v>
      </c>
      <c r="K8" s="18" t="str">
        <f>IF(ISNA(VLOOKUP(G8,SortLookup!$A$7:$B$11,2,FALSE))," ",VLOOKUP(G8,SortLookup!$A$7:$B$11,2,FALSE))</f>
        <v> </v>
      </c>
      <c r="L8" s="30">
        <f t="shared" si="1"/>
        <v>180.73</v>
      </c>
      <c r="M8" s="31">
        <f t="shared" si="2"/>
        <v>112.23</v>
      </c>
      <c r="N8" s="6">
        <f t="shared" si="3"/>
        <v>15</v>
      </c>
      <c r="O8" s="34">
        <f t="shared" si="4"/>
        <v>53.5</v>
      </c>
      <c r="P8" s="35">
        <f t="shared" si="5"/>
        <v>107</v>
      </c>
      <c r="Q8" s="52">
        <v>26.66</v>
      </c>
      <c r="R8" s="53"/>
      <c r="S8" s="53"/>
      <c r="T8" s="53"/>
      <c r="U8" s="54"/>
      <c r="V8" s="54"/>
      <c r="W8" s="54"/>
      <c r="X8" s="54">
        <v>28</v>
      </c>
      <c r="Y8" s="54"/>
      <c r="Z8" s="54"/>
      <c r="AA8" s="54"/>
      <c r="AB8" s="55"/>
      <c r="AC8" s="5">
        <f t="shared" si="6"/>
        <v>26.66</v>
      </c>
      <c r="AD8" s="15">
        <f t="shared" si="7"/>
        <v>14</v>
      </c>
      <c r="AE8" s="4">
        <f t="shared" si="8"/>
        <v>0</v>
      </c>
      <c r="AF8" s="16">
        <f t="shared" si="9"/>
        <v>40.66</v>
      </c>
      <c r="AG8" s="52">
        <v>53.96</v>
      </c>
      <c r="AH8" s="53"/>
      <c r="AI8" s="53"/>
      <c r="AJ8" s="53"/>
      <c r="AK8" s="54">
        <v>41</v>
      </c>
      <c r="AL8" s="54"/>
      <c r="AM8" s="54"/>
      <c r="AN8" s="54">
        <v>2</v>
      </c>
      <c r="AO8" s="54"/>
      <c r="AP8" s="5">
        <f t="shared" si="10"/>
        <v>53.96</v>
      </c>
      <c r="AQ8" s="15">
        <f t="shared" si="11"/>
        <v>20.5</v>
      </c>
      <c r="AR8" s="4">
        <f t="shared" si="12"/>
        <v>10</v>
      </c>
      <c r="AS8" s="16">
        <f t="shared" si="13"/>
        <v>84.46</v>
      </c>
      <c r="AT8" s="52">
        <v>16.6</v>
      </c>
      <c r="AU8" s="53"/>
      <c r="AV8" s="53"/>
      <c r="AW8" s="54">
        <v>12</v>
      </c>
      <c r="AX8" s="54"/>
      <c r="AY8" s="54"/>
      <c r="AZ8" s="54"/>
      <c r="BA8" s="54"/>
      <c r="BB8" s="5">
        <f t="shared" si="14"/>
        <v>16.6</v>
      </c>
      <c r="BC8" s="15">
        <f t="shared" si="15"/>
        <v>6</v>
      </c>
      <c r="BD8" s="4">
        <f t="shared" si="16"/>
        <v>0</v>
      </c>
      <c r="BE8" s="16">
        <f t="shared" si="17"/>
        <v>22.6</v>
      </c>
      <c r="BF8" s="52">
        <v>15.01</v>
      </c>
      <c r="BG8" s="53"/>
      <c r="BH8" s="53"/>
      <c r="BI8" s="54">
        <v>26</v>
      </c>
      <c r="BJ8" s="54"/>
      <c r="BK8" s="54">
        <v>1</v>
      </c>
      <c r="BL8" s="54"/>
      <c r="BM8" s="54"/>
      <c r="BN8" s="5">
        <f t="shared" si="18"/>
        <v>15.01</v>
      </c>
      <c r="BO8" s="15">
        <f t="shared" si="19"/>
        <v>13</v>
      </c>
      <c r="BP8" s="4">
        <f t="shared" si="20"/>
        <v>5</v>
      </c>
      <c r="BQ8" s="16">
        <f t="shared" si="21"/>
        <v>33.01</v>
      </c>
      <c r="BR8" s="52"/>
      <c r="BS8" s="53"/>
      <c r="BT8" s="53"/>
      <c r="BU8" s="54"/>
      <c r="BV8" s="54"/>
      <c r="BW8" s="54"/>
      <c r="BX8" s="54"/>
      <c r="BY8" s="54"/>
      <c r="BZ8" s="5">
        <f t="shared" si="22"/>
        <v>0</v>
      </c>
      <c r="CA8" s="15">
        <f t="shared" si="23"/>
        <v>0</v>
      </c>
      <c r="CB8" s="4">
        <f t="shared" si="24"/>
        <v>0</v>
      </c>
      <c r="CC8" s="16">
        <f t="shared" si="25"/>
        <v>0</v>
      </c>
      <c r="CD8" s="52"/>
      <c r="CE8" s="53"/>
      <c r="CF8" s="54"/>
      <c r="CG8" s="54"/>
      <c r="CH8" s="54"/>
      <c r="CI8" s="54"/>
      <c r="CJ8" s="54"/>
      <c r="CK8" s="5">
        <f t="shared" si="26"/>
        <v>0</v>
      </c>
      <c r="CL8" s="15">
        <f t="shared" si="27"/>
        <v>0</v>
      </c>
      <c r="CM8" s="4">
        <f t="shared" si="28"/>
        <v>0</v>
      </c>
      <c r="CN8" s="16">
        <f t="shared" si="29"/>
        <v>0</v>
      </c>
      <c r="CO8" s="52"/>
      <c r="CP8" s="53"/>
      <c r="CQ8" s="54"/>
      <c r="CR8" s="54"/>
      <c r="CS8" s="54"/>
      <c r="CT8" s="54"/>
      <c r="CU8" s="54"/>
      <c r="CV8" s="5">
        <f t="shared" si="30"/>
        <v>0</v>
      </c>
      <c r="CW8" s="15">
        <f t="shared" si="31"/>
        <v>0</v>
      </c>
      <c r="CX8" s="4">
        <f t="shared" si="32"/>
        <v>0</v>
      </c>
      <c r="CY8" s="16">
        <f t="shared" si="33"/>
        <v>0</v>
      </c>
      <c r="CZ8" s="52"/>
      <c r="DA8" s="53"/>
      <c r="DB8" s="54"/>
      <c r="DC8" s="54"/>
      <c r="DD8" s="54"/>
      <c r="DE8" s="54"/>
      <c r="DF8" s="54"/>
      <c r="DG8" s="5">
        <f t="shared" si="37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/>
      <c r="B9" s="50" t="s">
        <v>100</v>
      </c>
      <c r="C9" s="51">
        <v>1</v>
      </c>
      <c r="D9" s="51"/>
      <c r="E9" s="51"/>
      <c r="F9" s="51" t="s">
        <v>23</v>
      </c>
      <c r="G9" s="51"/>
      <c r="H9" s="17">
        <f t="shared" si="0"/>
      </c>
      <c r="I9" s="13" t="e">
        <f>IF(AND($I$2="Y",K9&gt;0,OR(AND(H9=1,#REF!=10),AND(H9=2,H25=20),AND(H9=3,H34=30),AND(H9=4,H43=40),AND(H9=5,H52=50),AND(H9=6,H61=60),AND(H9=7,H70=70),AND(H9=8,H79=80),AND(H9=9,H88=90),AND(H9=10,H97=100))),VLOOKUP(K9-1,SortLookup!$A$13:$B$16,2,FALSE),"")</f>
        <v>#REF!</v>
      </c>
      <c r="J9" s="12">
        <f>IF(ISNA(VLOOKUP(F9,SortLookup!$A$1:$B$5,2,FALSE))," ",VLOOKUP(F9,SortLookup!$A$1:$B$5,2,FALSE))</f>
        <v>0</v>
      </c>
      <c r="K9" s="18" t="str">
        <f>IF(ISNA(VLOOKUP(G9,SortLookup!$A$7:$B$11,2,FALSE))," ",VLOOKUP(G9,SortLookup!$A$7:$B$11,2,FALSE))</f>
        <v> </v>
      </c>
      <c r="L9" s="30">
        <f t="shared" si="1"/>
        <v>180.79</v>
      </c>
      <c r="M9" s="31">
        <f t="shared" si="2"/>
        <v>149.29</v>
      </c>
      <c r="N9" s="6">
        <f t="shared" si="3"/>
        <v>15</v>
      </c>
      <c r="O9" s="34">
        <f t="shared" si="4"/>
        <v>16.5</v>
      </c>
      <c r="P9" s="35">
        <f t="shared" si="5"/>
        <v>33</v>
      </c>
      <c r="Q9" s="52">
        <v>30.06</v>
      </c>
      <c r="R9" s="53"/>
      <c r="S9" s="53"/>
      <c r="T9" s="53"/>
      <c r="U9" s="54"/>
      <c r="V9" s="54"/>
      <c r="W9" s="54"/>
      <c r="X9" s="54">
        <v>4</v>
      </c>
      <c r="Y9" s="54"/>
      <c r="Z9" s="54"/>
      <c r="AA9" s="54"/>
      <c r="AB9" s="55"/>
      <c r="AC9" s="5">
        <f t="shared" si="6"/>
        <v>30.06</v>
      </c>
      <c r="AD9" s="15">
        <f t="shared" si="7"/>
        <v>2</v>
      </c>
      <c r="AE9" s="4">
        <f t="shared" si="8"/>
        <v>0</v>
      </c>
      <c r="AF9" s="16">
        <f t="shared" si="9"/>
        <v>32.06</v>
      </c>
      <c r="AG9" s="52">
        <v>63.15</v>
      </c>
      <c r="AH9" s="53"/>
      <c r="AI9" s="53"/>
      <c r="AJ9" s="53"/>
      <c r="AK9" s="54">
        <v>12</v>
      </c>
      <c r="AL9" s="54"/>
      <c r="AM9" s="54"/>
      <c r="AN9" s="54"/>
      <c r="AO9" s="54"/>
      <c r="AP9" s="5">
        <f t="shared" si="10"/>
        <v>63.15</v>
      </c>
      <c r="AQ9" s="15">
        <f t="shared" si="11"/>
        <v>6</v>
      </c>
      <c r="AR9" s="4">
        <f t="shared" si="12"/>
        <v>0</v>
      </c>
      <c r="AS9" s="16">
        <f t="shared" si="13"/>
        <v>69.15</v>
      </c>
      <c r="AT9" s="52">
        <v>29.5</v>
      </c>
      <c r="AU9" s="53"/>
      <c r="AV9" s="53"/>
      <c r="AW9" s="54">
        <v>1</v>
      </c>
      <c r="AX9" s="54"/>
      <c r="AY9" s="54"/>
      <c r="AZ9" s="54">
        <v>1</v>
      </c>
      <c r="BA9" s="54"/>
      <c r="BB9" s="5">
        <f t="shared" si="14"/>
        <v>29.5</v>
      </c>
      <c r="BC9" s="15">
        <f t="shared" si="15"/>
        <v>0.5</v>
      </c>
      <c r="BD9" s="4">
        <f t="shared" si="16"/>
        <v>5</v>
      </c>
      <c r="BE9" s="16">
        <f t="shared" si="17"/>
        <v>35</v>
      </c>
      <c r="BF9" s="52">
        <v>26.58</v>
      </c>
      <c r="BG9" s="53"/>
      <c r="BH9" s="53"/>
      <c r="BI9" s="54">
        <v>16</v>
      </c>
      <c r="BJ9" s="54"/>
      <c r="BK9" s="54">
        <v>2</v>
      </c>
      <c r="BL9" s="54"/>
      <c r="BM9" s="54"/>
      <c r="BN9" s="5">
        <f t="shared" si="18"/>
        <v>26.58</v>
      </c>
      <c r="BO9" s="15">
        <f t="shared" si="19"/>
        <v>8</v>
      </c>
      <c r="BP9" s="4">
        <f t="shared" si="20"/>
        <v>10</v>
      </c>
      <c r="BQ9" s="16">
        <f t="shared" si="21"/>
        <v>44.58</v>
      </c>
      <c r="BR9" s="52"/>
      <c r="BS9" s="53"/>
      <c r="BT9" s="53"/>
      <c r="BU9" s="54"/>
      <c r="BV9" s="54"/>
      <c r="BW9" s="54"/>
      <c r="BX9" s="54"/>
      <c r="BY9" s="54"/>
      <c r="BZ9" s="5">
        <f t="shared" si="22"/>
        <v>0</v>
      </c>
      <c r="CA9" s="15">
        <f t="shared" si="23"/>
        <v>0</v>
      </c>
      <c r="CB9" s="4">
        <f t="shared" si="24"/>
        <v>0</v>
      </c>
      <c r="CC9" s="16">
        <f t="shared" si="25"/>
        <v>0</v>
      </c>
      <c r="CD9" s="52"/>
      <c r="CE9" s="53"/>
      <c r="CF9" s="54"/>
      <c r="CG9" s="54"/>
      <c r="CH9" s="54"/>
      <c r="CI9" s="54"/>
      <c r="CJ9" s="54"/>
      <c r="CK9" s="5">
        <f t="shared" si="26"/>
        <v>0</v>
      </c>
      <c r="CL9" s="15">
        <f t="shared" si="27"/>
        <v>0</v>
      </c>
      <c r="CM9" s="4">
        <f t="shared" si="28"/>
        <v>0</v>
      </c>
      <c r="CN9" s="16">
        <f t="shared" si="29"/>
        <v>0</v>
      </c>
      <c r="CO9" s="52"/>
      <c r="CP9" s="53"/>
      <c r="CQ9" s="54"/>
      <c r="CR9" s="54"/>
      <c r="CS9" s="54"/>
      <c r="CT9" s="54"/>
      <c r="CU9" s="54"/>
      <c r="CV9" s="5">
        <f t="shared" si="30"/>
        <v>0</v>
      </c>
      <c r="CW9" s="15">
        <f t="shared" si="31"/>
        <v>0</v>
      </c>
      <c r="CX9" s="4">
        <f t="shared" si="32"/>
        <v>0</v>
      </c>
      <c r="CY9" s="16">
        <f t="shared" si="33"/>
        <v>0</v>
      </c>
      <c r="CZ9" s="52"/>
      <c r="DA9" s="53"/>
      <c r="DB9" s="54"/>
      <c r="DC9" s="54"/>
      <c r="DD9" s="54"/>
      <c r="DE9" s="54"/>
      <c r="DF9" s="54"/>
      <c r="DG9" s="5">
        <f t="shared" si="37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/>
      <c r="B10" s="50" t="s">
        <v>89</v>
      </c>
      <c r="C10" s="51">
        <v>1</v>
      </c>
      <c r="D10" s="51"/>
      <c r="E10" s="51"/>
      <c r="F10" s="51" t="s">
        <v>25</v>
      </c>
      <c r="G10" s="51"/>
      <c r="H10" s="17">
        <f>IF(AND(OR($H$2="Y",$I$2="Y"),J10&lt;5,K10&lt;5),IF(AND(J10=#REF!,K10=#REF!),#REF!+1,1),"")</f>
      </c>
      <c r="I10" s="13">
        <f>IF(AND($I$2="Y",K10&gt;0,OR(AND(H10=1,H18=10),AND(H10=2,H27=20),AND(H10=3,H36=30),AND(H10=4,H45=40),AND(H10=5,H54=50),AND(H10=6,H63=60),AND(H10=7,H72=70),AND(H10=8,H81=80),AND(H10=9,H90=90),AND(H10=10,H99=100))),VLOOKUP(K10-1,SortLookup!$A$13:$B$16,2,FALSE),"")</f>
      </c>
      <c r="J10" s="12">
        <f>IF(ISNA(VLOOKUP(F10,SortLookup!$A$1:$B$5,2,FALSE))," ",VLOOKUP(F10,SortLookup!$A$1:$B$5,2,FALSE))</f>
        <v>2</v>
      </c>
      <c r="K10" s="18" t="str">
        <f>IF(ISNA(VLOOKUP(G10,SortLookup!$A$7:$B$11,2,FALSE))," ",VLOOKUP(G10,SortLookup!$A$7:$B$11,2,FALSE))</f>
        <v> </v>
      </c>
      <c r="L10" s="30">
        <f t="shared" si="1"/>
        <v>194.69</v>
      </c>
      <c r="M10" s="31">
        <f t="shared" si="2"/>
        <v>166.69</v>
      </c>
      <c r="N10" s="6">
        <f t="shared" si="3"/>
        <v>6</v>
      </c>
      <c r="O10" s="34">
        <f t="shared" si="4"/>
        <v>22</v>
      </c>
      <c r="P10" s="35">
        <f t="shared" si="5"/>
        <v>44</v>
      </c>
      <c r="Q10" s="52">
        <v>40.94</v>
      </c>
      <c r="R10" s="53"/>
      <c r="S10" s="53"/>
      <c r="T10" s="53"/>
      <c r="U10" s="54"/>
      <c r="V10" s="54"/>
      <c r="W10" s="54"/>
      <c r="X10" s="54">
        <v>10</v>
      </c>
      <c r="Y10" s="54"/>
      <c r="Z10" s="54"/>
      <c r="AA10" s="54"/>
      <c r="AB10" s="55"/>
      <c r="AC10" s="5">
        <f t="shared" si="6"/>
        <v>40.94</v>
      </c>
      <c r="AD10" s="15">
        <f t="shared" si="7"/>
        <v>5</v>
      </c>
      <c r="AE10" s="4">
        <f t="shared" si="8"/>
        <v>0</v>
      </c>
      <c r="AF10" s="16">
        <f t="shared" si="9"/>
        <v>45.94</v>
      </c>
      <c r="AG10" s="52">
        <v>68.89</v>
      </c>
      <c r="AH10" s="53"/>
      <c r="AI10" s="53"/>
      <c r="AJ10" s="53"/>
      <c r="AK10" s="54">
        <v>9</v>
      </c>
      <c r="AL10" s="54"/>
      <c r="AM10" s="54"/>
      <c r="AN10" s="54"/>
      <c r="AO10" s="54"/>
      <c r="AP10" s="5">
        <f t="shared" si="10"/>
        <v>68.89</v>
      </c>
      <c r="AQ10" s="15">
        <f t="shared" si="11"/>
        <v>4.5</v>
      </c>
      <c r="AR10" s="4">
        <f t="shared" si="12"/>
        <v>0</v>
      </c>
      <c r="AS10" s="16">
        <f t="shared" si="13"/>
        <v>73.39</v>
      </c>
      <c r="AT10" s="52">
        <v>37.88</v>
      </c>
      <c r="AU10" s="53"/>
      <c r="AV10" s="53"/>
      <c r="AW10" s="54">
        <v>7</v>
      </c>
      <c r="AX10" s="54">
        <v>2</v>
      </c>
      <c r="AY10" s="54"/>
      <c r="AZ10" s="54"/>
      <c r="BA10" s="54"/>
      <c r="BB10" s="5">
        <f t="shared" si="14"/>
        <v>37.88</v>
      </c>
      <c r="BC10" s="15">
        <f t="shared" si="15"/>
        <v>3.5</v>
      </c>
      <c r="BD10" s="4">
        <f t="shared" si="16"/>
        <v>6</v>
      </c>
      <c r="BE10" s="16">
        <f t="shared" si="17"/>
        <v>47.38</v>
      </c>
      <c r="BF10" s="52">
        <v>18.98</v>
      </c>
      <c r="BG10" s="53"/>
      <c r="BH10" s="53"/>
      <c r="BI10" s="54">
        <v>18</v>
      </c>
      <c r="BJ10" s="54"/>
      <c r="BK10" s="54"/>
      <c r="BL10" s="54"/>
      <c r="BM10" s="54"/>
      <c r="BN10" s="5">
        <f t="shared" si="18"/>
        <v>18.98</v>
      </c>
      <c r="BO10" s="15">
        <f t="shared" si="19"/>
        <v>9</v>
      </c>
      <c r="BP10" s="4">
        <f t="shared" si="20"/>
        <v>0</v>
      </c>
      <c r="BQ10" s="16">
        <f t="shared" si="21"/>
        <v>27.98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2"/>
        <v>0</v>
      </c>
      <c r="CA10" s="15">
        <f t="shared" si="23"/>
        <v>0</v>
      </c>
      <c r="CB10" s="4">
        <f t="shared" si="24"/>
        <v>0</v>
      </c>
      <c r="CC10" s="16">
        <f t="shared" si="25"/>
        <v>0</v>
      </c>
      <c r="CD10" s="52"/>
      <c r="CE10" s="53"/>
      <c r="CF10" s="54"/>
      <c r="CG10" s="54"/>
      <c r="CH10" s="54"/>
      <c r="CI10" s="54"/>
      <c r="CJ10" s="54"/>
      <c r="CK10" s="5">
        <f t="shared" si="26"/>
        <v>0</v>
      </c>
      <c r="CL10" s="15">
        <f t="shared" si="27"/>
        <v>0</v>
      </c>
      <c r="CM10" s="4">
        <f t="shared" si="28"/>
        <v>0</v>
      </c>
      <c r="CN10" s="16">
        <f t="shared" si="29"/>
        <v>0</v>
      </c>
      <c r="CO10" s="52"/>
      <c r="CP10" s="53"/>
      <c r="CQ10" s="54"/>
      <c r="CR10" s="54"/>
      <c r="CS10" s="54"/>
      <c r="CT10" s="54"/>
      <c r="CU10" s="54"/>
      <c r="CV10" s="5">
        <f t="shared" si="30"/>
        <v>0</v>
      </c>
      <c r="CW10" s="15">
        <f t="shared" si="31"/>
        <v>0</v>
      </c>
      <c r="CX10" s="4">
        <f t="shared" si="32"/>
        <v>0</v>
      </c>
      <c r="CY10" s="16">
        <f t="shared" si="33"/>
        <v>0</v>
      </c>
      <c r="CZ10" s="52"/>
      <c r="DA10" s="53"/>
      <c r="DB10" s="54"/>
      <c r="DC10" s="54"/>
      <c r="DD10" s="54"/>
      <c r="DE10" s="54"/>
      <c r="DF10" s="54"/>
      <c r="DG10" s="5">
        <f t="shared" si="37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 t="s">
        <v>95</v>
      </c>
      <c r="C11" s="51">
        <v>1</v>
      </c>
      <c r="D11" s="51"/>
      <c r="E11" s="51"/>
      <c r="F11" s="51" t="s">
        <v>23</v>
      </c>
      <c r="G11" s="51"/>
      <c r="H11" s="17">
        <f aca="true" t="shared" si="38" ref="H11:H16">IF(AND(OR($H$2="Y",$I$2="Y"),J11&lt;5,K11&lt;5),IF(AND(J11=J10,K11=K10),H10+1,1),"")</f>
      </c>
      <c r="I11" s="13">
        <f>IF(AND($I$2="Y",K11&gt;0,OR(AND(H11=1,H20=10),AND(H11=2,H29=20),AND(H11=3,H38=30),AND(H11=4,H47=40),AND(H11=5,H56=50),AND(H11=6,H65=60),AND(H11=7,H74=70),AND(H11=8,H83=80),AND(H11=9,H92=90),AND(H11=10,H101=100))),VLOOKUP(K11-1,SortLookup!$A$13:$B$16,2,FALSE),"")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 t="shared" si="1"/>
        <v>206.47</v>
      </c>
      <c r="M11" s="31">
        <f t="shared" si="2"/>
        <v>174.47</v>
      </c>
      <c r="N11" s="6">
        <f t="shared" si="3"/>
        <v>25</v>
      </c>
      <c r="O11" s="34">
        <f t="shared" si="4"/>
        <v>7</v>
      </c>
      <c r="P11" s="35">
        <f t="shared" si="5"/>
        <v>14</v>
      </c>
      <c r="Q11" s="52">
        <v>66.1</v>
      </c>
      <c r="R11" s="53"/>
      <c r="S11" s="53"/>
      <c r="T11" s="53"/>
      <c r="U11" s="54"/>
      <c r="V11" s="54"/>
      <c r="W11" s="54"/>
      <c r="X11" s="54">
        <v>1</v>
      </c>
      <c r="Y11" s="54"/>
      <c r="Z11" s="54"/>
      <c r="AA11" s="54"/>
      <c r="AB11" s="55"/>
      <c r="AC11" s="5">
        <f t="shared" si="6"/>
        <v>66.1</v>
      </c>
      <c r="AD11" s="15">
        <f t="shared" si="7"/>
        <v>0.5</v>
      </c>
      <c r="AE11" s="4">
        <f t="shared" si="8"/>
        <v>0</v>
      </c>
      <c r="AF11" s="16">
        <f t="shared" si="9"/>
        <v>66.6</v>
      </c>
      <c r="AG11" s="52">
        <v>53.59</v>
      </c>
      <c r="AH11" s="53"/>
      <c r="AI11" s="53"/>
      <c r="AJ11" s="53"/>
      <c r="AK11" s="54">
        <v>5</v>
      </c>
      <c r="AL11" s="54"/>
      <c r="AM11" s="54"/>
      <c r="AN11" s="54">
        <v>2</v>
      </c>
      <c r="AO11" s="54"/>
      <c r="AP11" s="5">
        <f t="shared" si="10"/>
        <v>53.59</v>
      </c>
      <c r="AQ11" s="15">
        <f t="shared" si="11"/>
        <v>2.5</v>
      </c>
      <c r="AR11" s="4">
        <f t="shared" si="12"/>
        <v>10</v>
      </c>
      <c r="AS11" s="16">
        <f t="shared" si="13"/>
        <v>66.09</v>
      </c>
      <c r="AT11" s="52">
        <v>29.45</v>
      </c>
      <c r="AU11" s="53"/>
      <c r="AV11" s="53"/>
      <c r="AW11" s="54">
        <v>4</v>
      </c>
      <c r="AX11" s="54"/>
      <c r="AY11" s="54"/>
      <c r="AZ11" s="54">
        <v>1</v>
      </c>
      <c r="BA11" s="54"/>
      <c r="BB11" s="5">
        <f t="shared" si="14"/>
        <v>29.45</v>
      </c>
      <c r="BC11" s="15">
        <f t="shared" si="15"/>
        <v>2</v>
      </c>
      <c r="BD11" s="4">
        <f t="shared" si="16"/>
        <v>5</v>
      </c>
      <c r="BE11" s="16">
        <f t="shared" si="17"/>
        <v>36.45</v>
      </c>
      <c r="BF11" s="52">
        <v>25.33</v>
      </c>
      <c r="BG11" s="53"/>
      <c r="BH11" s="53"/>
      <c r="BI11" s="54">
        <v>4</v>
      </c>
      <c r="BJ11" s="54"/>
      <c r="BK11" s="54"/>
      <c r="BL11" s="54">
        <v>2</v>
      </c>
      <c r="BM11" s="54"/>
      <c r="BN11" s="5">
        <f t="shared" si="18"/>
        <v>25.33</v>
      </c>
      <c r="BO11" s="15">
        <f t="shared" si="19"/>
        <v>2</v>
      </c>
      <c r="BP11" s="4">
        <f t="shared" si="20"/>
        <v>10</v>
      </c>
      <c r="BQ11" s="16">
        <f t="shared" si="21"/>
        <v>37.33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2"/>
        <v>0</v>
      </c>
      <c r="CA11" s="15">
        <f t="shared" si="23"/>
        <v>0</v>
      </c>
      <c r="CB11" s="4">
        <f t="shared" si="24"/>
        <v>0</v>
      </c>
      <c r="CC11" s="16">
        <f t="shared" si="25"/>
        <v>0</v>
      </c>
      <c r="CD11" s="52"/>
      <c r="CE11" s="53"/>
      <c r="CF11" s="54"/>
      <c r="CG11" s="54"/>
      <c r="CH11" s="54"/>
      <c r="CI11" s="54"/>
      <c r="CJ11" s="54"/>
      <c r="CK11" s="5">
        <f t="shared" si="26"/>
        <v>0</v>
      </c>
      <c r="CL11" s="15">
        <f t="shared" si="27"/>
        <v>0</v>
      </c>
      <c r="CM11" s="4">
        <f t="shared" si="28"/>
        <v>0</v>
      </c>
      <c r="CN11" s="16">
        <f t="shared" si="29"/>
        <v>0</v>
      </c>
      <c r="CO11" s="52"/>
      <c r="CP11" s="53"/>
      <c r="CQ11" s="54"/>
      <c r="CR11" s="54"/>
      <c r="CS11" s="54"/>
      <c r="CT11" s="54"/>
      <c r="CU11" s="54"/>
      <c r="CV11" s="5">
        <f t="shared" si="30"/>
        <v>0</v>
      </c>
      <c r="CW11" s="15">
        <f t="shared" si="31"/>
        <v>0</v>
      </c>
      <c r="CX11" s="4">
        <f t="shared" si="32"/>
        <v>0</v>
      </c>
      <c r="CY11" s="16">
        <f t="shared" si="33"/>
        <v>0</v>
      </c>
      <c r="CZ11" s="52"/>
      <c r="DA11" s="53"/>
      <c r="DB11" s="54"/>
      <c r="DC11" s="54"/>
      <c r="DD11" s="54"/>
      <c r="DE11" s="54"/>
      <c r="DF11" s="54"/>
      <c r="DG11" s="5">
        <f t="shared" si="37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 t="s">
        <v>98</v>
      </c>
      <c r="C12" s="51">
        <v>1</v>
      </c>
      <c r="D12" s="51"/>
      <c r="E12" s="51"/>
      <c r="F12" s="51" t="s">
        <v>23</v>
      </c>
      <c r="G12" s="51"/>
      <c r="H12" s="17">
        <f t="shared" si="38"/>
      </c>
      <c r="I12" s="13" t="e">
        <f>IF(AND($I$2="Y",K12&gt;0,OR(AND(H12=1,H20=10),AND(H12=2,#REF!=20),AND(H12=3,H36=30),AND(H12=4,H45=40),AND(H12=5,H54=50),AND(H12=6,H63=60),AND(H12=7,H72=70),AND(H12=8,H81=80),AND(H12=9,H90=90),AND(H12=10,H99=100))),VLOOKUP(K12-1,SortLookup!$A$13:$B$16,2,FALSE),"")</f>
        <v>#REF!</v>
      </c>
      <c r="J12" s="12">
        <f>IF(ISNA(VLOOKUP(F12,SortLookup!$A$1:$B$5,2,FALSE))," ",VLOOKUP(F12,SortLookup!$A$1:$B$5,2,FALSE))</f>
        <v>0</v>
      </c>
      <c r="K12" s="18" t="str">
        <f>IF(ISNA(VLOOKUP(G12,SortLookup!$A$7:$B$11,2,FALSE))," ",VLOOKUP(G12,SortLookup!$A$7:$B$11,2,FALSE))</f>
        <v> </v>
      </c>
      <c r="L12" s="30">
        <f t="shared" si="1"/>
        <v>215.76</v>
      </c>
      <c r="M12" s="31">
        <f t="shared" si="2"/>
        <v>178.26</v>
      </c>
      <c r="N12" s="6">
        <f t="shared" si="3"/>
        <v>13</v>
      </c>
      <c r="O12" s="34">
        <f t="shared" si="4"/>
        <v>24.5</v>
      </c>
      <c r="P12" s="35">
        <f t="shared" si="5"/>
        <v>49</v>
      </c>
      <c r="Q12" s="52">
        <v>39.59</v>
      </c>
      <c r="R12" s="53"/>
      <c r="S12" s="53"/>
      <c r="T12" s="53"/>
      <c r="U12" s="54"/>
      <c r="V12" s="54"/>
      <c r="W12" s="54"/>
      <c r="X12" s="54">
        <v>7</v>
      </c>
      <c r="Y12" s="54"/>
      <c r="Z12" s="54"/>
      <c r="AA12" s="54"/>
      <c r="AB12" s="55"/>
      <c r="AC12" s="5">
        <f t="shared" si="6"/>
        <v>39.59</v>
      </c>
      <c r="AD12" s="15">
        <f t="shared" si="7"/>
        <v>3.5</v>
      </c>
      <c r="AE12" s="4">
        <f t="shared" si="8"/>
        <v>0</v>
      </c>
      <c r="AF12" s="16">
        <f t="shared" si="9"/>
        <v>43.09</v>
      </c>
      <c r="AG12" s="52">
        <v>78.29</v>
      </c>
      <c r="AH12" s="53"/>
      <c r="AI12" s="53"/>
      <c r="AJ12" s="53"/>
      <c r="AK12" s="54">
        <v>32</v>
      </c>
      <c r="AL12" s="54"/>
      <c r="AM12" s="54"/>
      <c r="AN12" s="54">
        <v>2</v>
      </c>
      <c r="AO12" s="54"/>
      <c r="AP12" s="5">
        <f t="shared" si="10"/>
        <v>78.29</v>
      </c>
      <c r="AQ12" s="15">
        <f t="shared" si="11"/>
        <v>16</v>
      </c>
      <c r="AR12" s="4">
        <f t="shared" si="12"/>
        <v>10</v>
      </c>
      <c r="AS12" s="16">
        <f t="shared" si="13"/>
        <v>104.29</v>
      </c>
      <c r="AT12" s="52">
        <v>34.19</v>
      </c>
      <c r="AU12" s="53"/>
      <c r="AV12" s="53"/>
      <c r="AW12" s="54">
        <v>2</v>
      </c>
      <c r="AX12" s="54">
        <v>1</v>
      </c>
      <c r="AY12" s="54"/>
      <c r="AZ12" s="54"/>
      <c r="BA12" s="54"/>
      <c r="BB12" s="5">
        <f t="shared" si="14"/>
        <v>34.19</v>
      </c>
      <c r="BC12" s="15">
        <f t="shared" si="15"/>
        <v>1</v>
      </c>
      <c r="BD12" s="4">
        <f t="shared" si="16"/>
        <v>3</v>
      </c>
      <c r="BE12" s="16">
        <f t="shared" si="17"/>
        <v>38.19</v>
      </c>
      <c r="BF12" s="52">
        <v>26.19</v>
      </c>
      <c r="BG12" s="53"/>
      <c r="BH12" s="53"/>
      <c r="BI12" s="54">
        <v>8</v>
      </c>
      <c r="BJ12" s="54"/>
      <c r="BK12" s="54"/>
      <c r="BL12" s="54"/>
      <c r="BM12" s="54"/>
      <c r="BN12" s="5">
        <f t="shared" si="18"/>
        <v>26.19</v>
      </c>
      <c r="BO12" s="15">
        <f t="shared" si="19"/>
        <v>4</v>
      </c>
      <c r="BP12" s="4">
        <f t="shared" si="20"/>
        <v>0</v>
      </c>
      <c r="BQ12" s="16">
        <f t="shared" si="21"/>
        <v>30.19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2"/>
        <v>0</v>
      </c>
      <c r="CA12" s="15">
        <f t="shared" si="23"/>
        <v>0</v>
      </c>
      <c r="CB12" s="4">
        <f t="shared" si="24"/>
        <v>0</v>
      </c>
      <c r="CC12" s="16">
        <f t="shared" si="25"/>
        <v>0</v>
      </c>
      <c r="CD12" s="52"/>
      <c r="CE12" s="53"/>
      <c r="CF12" s="54"/>
      <c r="CG12" s="54"/>
      <c r="CH12" s="54"/>
      <c r="CI12" s="54"/>
      <c r="CJ12" s="54"/>
      <c r="CK12" s="5">
        <f t="shared" si="26"/>
        <v>0</v>
      </c>
      <c r="CL12" s="15">
        <f t="shared" si="27"/>
        <v>0</v>
      </c>
      <c r="CM12" s="4">
        <f t="shared" si="28"/>
        <v>0</v>
      </c>
      <c r="CN12" s="16">
        <f t="shared" si="29"/>
        <v>0</v>
      </c>
      <c r="CO12" s="52"/>
      <c r="CP12" s="53"/>
      <c r="CQ12" s="54"/>
      <c r="CR12" s="54"/>
      <c r="CS12" s="54"/>
      <c r="CT12" s="54"/>
      <c r="CU12" s="54"/>
      <c r="CV12" s="5">
        <f t="shared" si="30"/>
        <v>0</v>
      </c>
      <c r="CW12" s="15">
        <f t="shared" si="31"/>
        <v>0</v>
      </c>
      <c r="CX12" s="4">
        <f t="shared" si="32"/>
        <v>0</v>
      </c>
      <c r="CY12" s="16">
        <f t="shared" si="33"/>
        <v>0</v>
      </c>
      <c r="CZ12" s="52"/>
      <c r="DA12" s="53"/>
      <c r="DB12" s="54"/>
      <c r="DC12" s="54"/>
      <c r="DD12" s="54"/>
      <c r="DE12" s="54"/>
      <c r="DF12" s="54"/>
      <c r="DG12" s="5">
        <f t="shared" si="37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 ht="12.75">
      <c r="A13" s="49"/>
      <c r="B13" s="50" t="s">
        <v>94</v>
      </c>
      <c r="C13" s="51">
        <v>1</v>
      </c>
      <c r="D13" s="51"/>
      <c r="E13" s="51"/>
      <c r="F13" s="51" t="s">
        <v>26</v>
      </c>
      <c r="G13" s="51"/>
      <c r="H13" s="17">
        <f t="shared" si="38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4</v>
      </c>
      <c r="K13" s="18" t="str">
        <f>IF(ISNA(VLOOKUP(G13,SortLookup!$A$7:$B$11,2,FALSE))," ",VLOOKUP(G13,SortLookup!$A$7:$B$11,2,FALSE))</f>
        <v> </v>
      </c>
      <c r="L13" s="30">
        <f t="shared" si="1"/>
        <v>250.31</v>
      </c>
      <c r="M13" s="31">
        <f t="shared" si="2"/>
        <v>185.31</v>
      </c>
      <c r="N13" s="6">
        <f t="shared" si="3"/>
        <v>25</v>
      </c>
      <c r="O13" s="34">
        <f t="shared" si="4"/>
        <v>40</v>
      </c>
      <c r="P13" s="35">
        <f t="shared" si="5"/>
        <v>80</v>
      </c>
      <c r="Q13" s="52">
        <v>43.15</v>
      </c>
      <c r="R13" s="53"/>
      <c r="S13" s="53"/>
      <c r="T13" s="53"/>
      <c r="U13" s="54"/>
      <c r="V13" s="54"/>
      <c r="W13" s="54"/>
      <c r="X13" s="54">
        <v>21</v>
      </c>
      <c r="Y13" s="54"/>
      <c r="Z13" s="54"/>
      <c r="AA13" s="54"/>
      <c r="AB13" s="55"/>
      <c r="AC13" s="5">
        <f t="shared" si="6"/>
        <v>43.15</v>
      </c>
      <c r="AD13" s="15">
        <f t="shared" si="7"/>
        <v>10.5</v>
      </c>
      <c r="AE13" s="4">
        <f t="shared" si="8"/>
        <v>0</v>
      </c>
      <c r="AF13" s="16">
        <f t="shared" si="9"/>
        <v>53.65</v>
      </c>
      <c r="AG13" s="52">
        <v>87.05</v>
      </c>
      <c r="AH13" s="53"/>
      <c r="AI13" s="53"/>
      <c r="AJ13" s="53"/>
      <c r="AK13" s="54">
        <v>20</v>
      </c>
      <c r="AL13" s="54"/>
      <c r="AM13" s="54"/>
      <c r="AN13" s="54">
        <v>4</v>
      </c>
      <c r="AO13" s="54"/>
      <c r="AP13" s="5">
        <f t="shared" si="10"/>
        <v>87.05</v>
      </c>
      <c r="AQ13" s="15">
        <f t="shared" si="11"/>
        <v>10</v>
      </c>
      <c r="AR13" s="4">
        <f t="shared" si="12"/>
        <v>20</v>
      </c>
      <c r="AS13" s="16">
        <f t="shared" si="13"/>
        <v>117.05</v>
      </c>
      <c r="AT13" s="52">
        <v>31.94</v>
      </c>
      <c r="AU13" s="53"/>
      <c r="AV13" s="53"/>
      <c r="AW13" s="54">
        <v>17</v>
      </c>
      <c r="AX13" s="54"/>
      <c r="AY13" s="54"/>
      <c r="AZ13" s="54"/>
      <c r="BA13" s="54"/>
      <c r="BB13" s="5">
        <f t="shared" si="14"/>
        <v>31.94</v>
      </c>
      <c r="BC13" s="15">
        <f t="shared" si="15"/>
        <v>8.5</v>
      </c>
      <c r="BD13" s="4">
        <f t="shared" si="16"/>
        <v>0</v>
      </c>
      <c r="BE13" s="16">
        <f t="shared" si="17"/>
        <v>40.44</v>
      </c>
      <c r="BF13" s="52">
        <v>23.17</v>
      </c>
      <c r="BG13" s="53"/>
      <c r="BH13" s="53"/>
      <c r="BI13" s="54">
        <v>22</v>
      </c>
      <c r="BJ13" s="54"/>
      <c r="BK13" s="54">
        <v>1</v>
      </c>
      <c r="BL13" s="54"/>
      <c r="BM13" s="54"/>
      <c r="BN13" s="5">
        <f t="shared" si="18"/>
        <v>23.17</v>
      </c>
      <c r="BO13" s="15">
        <f t="shared" si="19"/>
        <v>11</v>
      </c>
      <c r="BP13" s="4">
        <f t="shared" si="20"/>
        <v>5</v>
      </c>
      <c r="BQ13" s="16">
        <f t="shared" si="21"/>
        <v>39.17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2"/>
        <v>0</v>
      </c>
      <c r="CA13" s="15">
        <f t="shared" si="23"/>
        <v>0</v>
      </c>
      <c r="CB13" s="4">
        <f t="shared" si="24"/>
        <v>0</v>
      </c>
      <c r="CC13" s="16">
        <f t="shared" si="25"/>
        <v>0</v>
      </c>
      <c r="CD13" s="52"/>
      <c r="CE13" s="53"/>
      <c r="CF13" s="54"/>
      <c r="CG13" s="54"/>
      <c r="CH13" s="54"/>
      <c r="CI13" s="54"/>
      <c r="CJ13" s="54"/>
      <c r="CK13" s="5">
        <f t="shared" si="26"/>
        <v>0</v>
      </c>
      <c r="CL13" s="15">
        <f t="shared" si="27"/>
        <v>0</v>
      </c>
      <c r="CM13" s="4">
        <f t="shared" si="28"/>
        <v>0</v>
      </c>
      <c r="CN13" s="16">
        <f t="shared" si="29"/>
        <v>0</v>
      </c>
      <c r="CO13" s="52"/>
      <c r="CP13" s="53"/>
      <c r="CQ13" s="54"/>
      <c r="CR13" s="54"/>
      <c r="CS13" s="54"/>
      <c r="CT13" s="54"/>
      <c r="CU13" s="54"/>
      <c r="CV13" s="5">
        <f t="shared" si="30"/>
        <v>0</v>
      </c>
      <c r="CW13" s="15">
        <f t="shared" si="31"/>
        <v>0</v>
      </c>
      <c r="CX13" s="4">
        <f t="shared" si="32"/>
        <v>0</v>
      </c>
      <c r="CY13" s="16">
        <f t="shared" si="33"/>
        <v>0</v>
      </c>
      <c r="CZ13" s="52"/>
      <c r="DA13" s="53"/>
      <c r="DB13" s="54"/>
      <c r="DC13" s="54"/>
      <c r="DD13" s="54"/>
      <c r="DE13" s="54"/>
      <c r="DF13" s="54"/>
      <c r="DG13" s="5">
        <f t="shared" si="37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 t="s">
        <v>92</v>
      </c>
      <c r="C14" s="51">
        <v>1</v>
      </c>
      <c r="D14" s="51"/>
      <c r="E14" s="51"/>
      <c r="F14" s="51" t="s">
        <v>24</v>
      </c>
      <c r="G14" s="51"/>
      <c r="H14" s="17">
        <f t="shared" si="38"/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>
        <f>IF(ISNA(VLOOKUP(F14,SortLookup!$A$1:$B$5,2,FALSE))," ",VLOOKUP(F14,SortLookup!$A$1:$B$5,2,FALSE))</f>
        <v>1</v>
      </c>
      <c r="K14" s="18" t="str">
        <f>IF(ISNA(VLOOKUP(G14,SortLookup!$A$7:$B$11,2,FALSE))," ",VLOOKUP(G14,SortLookup!$A$7:$B$11,2,FALSE))</f>
        <v> </v>
      </c>
      <c r="L14" s="30">
        <f t="shared" si="1"/>
        <v>292.1</v>
      </c>
      <c r="M14" s="31">
        <f t="shared" si="2"/>
        <v>229.1</v>
      </c>
      <c r="N14" s="6">
        <f t="shared" si="3"/>
        <v>35</v>
      </c>
      <c r="O14" s="34">
        <f t="shared" si="4"/>
        <v>28</v>
      </c>
      <c r="P14" s="35">
        <f t="shared" si="5"/>
        <v>56</v>
      </c>
      <c r="Q14" s="52">
        <v>43.55</v>
      </c>
      <c r="R14" s="53"/>
      <c r="S14" s="53"/>
      <c r="T14" s="53"/>
      <c r="U14" s="54"/>
      <c r="V14" s="54"/>
      <c r="W14" s="54"/>
      <c r="X14" s="54">
        <v>14</v>
      </c>
      <c r="Y14" s="54"/>
      <c r="Z14" s="54"/>
      <c r="AA14" s="54"/>
      <c r="AB14" s="55"/>
      <c r="AC14" s="5">
        <f t="shared" si="6"/>
        <v>43.55</v>
      </c>
      <c r="AD14" s="15">
        <f t="shared" si="7"/>
        <v>7</v>
      </c>
      <c r="AE14" s="4">
        <f t="shared" si="8"/>
        <v>0</v>
      </c>
      <c r="AF14" s="16">
        <f t="shared" si="9"/>
        <v>50.55</v>
      </c>
      <c r="AG14" s="52">
        <v>111.4</v>
      </c>
      <c r="AH14" s="53"/>
      <c r="AI14" s="53"/>
      <c r="AJ14" s="53"/>
      <c r="AK14" s="54">
        <v>14</v>
      </c>
      <c r="AL14" s="54"/>
      <c r="AM14" s="54"/>
      <c r="AN14" s="54">
        <v>5</v>
      </c>
      <c r="AO14" s="54"/>
      <c r="AP14" s="5">
        <f t="shared" si="10"/>
        <v>111.4</v>
      </c>
      <c r="AQ14" s="15">
        <f t="shared" si="11"/>
        <v>7</v>
      </c>
      <c r="AR14" s="4">
        <f t="shared" si="12"/>
        <v>25</v>
      </c>
      <c r="AS14" s="16">
        <f t="shared" si="13"/>
        <v>143.4</v>
      </c>
      <c r="AT14" s="52">
        <v>34.89</v>
      </c>
      <c r="AU14" s="53"/>
      <c r="AV14" s="53"/>
      <c r="AW14" s="54">
        <v>10</v>
      </c>
      <c r="AX14" s="54"/>
      <c r="AY14" s="54"/>
      <c r="AZ14" s="54">
        <v>1</v>
      </c>
      <c r="BA14" s="54"/>
      <c r="BB14" s="5">
        <f t="shared" si="14"/>
        <v>34.89</v>
      </c>
      <c r="BC14" s="15">
        <f t="shared" si="15"/>
        <v>5</v>
      </c>
      <c r="BD14" s="4">
        <f t="shared" si="16"/>
        <v>5</v>
      </c>
      <c r="BE14" s="16">
        <f t="shared" si="17"/>
        <v>44.89</v>
      </c>
      <c r="BF14" s="52">
        <v>39.26</v>
      </c>
      <c r="BG14" s="53"/>
      <c r="BH14" s="53"/>
      <c r="BI14" s="54">
        <v>18</v>
      </c>
      <c r="BJ14" s="54"/>
      <c r="BK14" s="54">
        <v>1</v>
      </c>
      <c r="BL14" s="54"/>
      <c r="BM14" s="54"/>
      <c r="BN14" s="5">
        <f t="shared" si="18"/>
        <v>39.26</v>
      </c>
      <c r="BO14" s="15">
        <f t="shared" si="19"/>
        <v>9</v>
      </c>
      <c r="BP14" s="4">
        <f t="shared" si="20"/>
        <v>5</v>
      </c>
      <c r="BQ14" s="16">
        <f t="shared" si="21"/>
        <v>53.26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2"/>
        <v>0</v>
      </c>
      <c r="CA14" s="15">
        <f t="shared" si="23"/>
        <v>0</v>
      </c>
      <c r="CB14" s="4">
        <f t="shared" si="24"/>
        <v>0</v>
      </c>
      <c r="CC14" s="16">
        <f t="shared" si="25"/>
        <v>0</v>
      </c>
      <c r="CD14" s="52"/>
      <c r="CE14" s="53"/>
      <c r="CF14" s="54"/>
      <c r="CG14" s="54"/>
      <c r="CH14" s="54"/>
      <c r="CI14" s="54"/>
      <c r="CJ14" s="54"/>
      <c r="CK14" s="5">
        <f t="shared" si="26"/>
        <v>0</v>
      </c>
      <c r="CL14" s="15">
        <f t="shared" si="27"/>
        <v>0</v>
      </c>
      <c r="CM14" s="4">
        <f t="shared" si="28"/>
        <v>0</v>
      </c>
      <c r="CN14" s="16">
        <f t="shared" si="29"/>
        <v>0</v>
      </c>
      <c r="CO14" s="52"/>
      <c r="CP14" s="53"/>
      <c r="CQ14" s="54"/>
      <c r="CR14" s="54"/>
      <c r="CS14" s="54"/>
      <c r="CT14" s="54"/>
      <c r="CU14" s="54"/>
      <c r="CV14" s="5">
        <f t="shared" si="30"/>
        <v>0</v>
      </c>
      <c r="CW14" s="15">
        <f t="shared" si="31"/>
        <v>0</v>
      </c>
      <c r="CX14" s="4">
        <f t="shared" si="32"/>
        <v>0</v>
      </c>
      <c r="CY14" s="16">
        <f t="shared" si="33"/>
        <v>0</v>
      </c>
      <c r="CZ14" s="52"/>
      <c r="DA14" s="53"/>
      <c r="DB14" s="54"/>
      <c r="DC14" s="54"/>
      <c r="DD14" s="54"/>
      <c r="DE14" s="54"/>
      <c r="DF14" s="54"/>
      <c r="DG14" s="5">
        <f t="shared" si="37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 t="s">
        <v>90</v>
      </c>
      <c r="C15" s="51">
        <v>1</v>
      </c>
      <c r="D15" s="51"/>
      <c r="E15" s="51"/>
      <c r="F15" s="51" t="s">
        <v>23</v>
      </c>
      <c r="G15" s="51"/>
      <c r="H15" s="17">
        <f t="shared" si="38"/>
      </c>
      <c r="I15" s="13">
        <f>IF(AND($I$2="Y",K15&gt;0,OR(AND(H15=1,H22=10),AND(H15=2,H30=20),AND(H15=3,H39=30),AND(H15=4,H48=40),AND(H15=5,H57=50),AND(H15=6,H66=60),AND(H15=7,H75=70),AND(H15=8,H84=80),AND(H15=9,H93=90),AND(H15=10,H102=100))),VLOOKUP(K15-1,SortLookup!$A$13:$B$16,2,FALSE),"")</f>
      </c>
      <c r="J15" s="12">
        <f>IF(ISNA(VLOOKUP(F15,SortLookup!$A$1:$B$5,2,FALSE))," ",VLOOKUP(F15,SortLookup!$A$1:$B$5,2,FALSE))</f>
        <v>0</v>
      </c>
      <c r="K15" s="18" t="str">
        <f>IF(ISNA(VLOOKUP(G15,SortLookup!$A$7:$B$11,2,FALSE))," ",VLOOKUP(G15,SortLookup!$A$7:$B$11,2,FALSE))</f>
        <v> </v>
      </c>
      <c r="L15" s="30">
        <f t="shared" si="1"/>
        <v>300.05</v>
      </c>
      <c r="M15" s="31">
        <f t="shared" si="2"/>
        <v>256.55</v>
      </c>
      <c r="N15" s="6">
        <f t="shared" si="3"/>
        <v>10</v>
      </c>
      <c r="O15" s="34">
        <f t="shared" si="4"/>
        <v>33.5</v>
      </c>
      <c r="P15" s="35">
        <f t="shared" si="5"/>
        <v>67</v>
      </c>
      <c r="Q15" s="52">
        <v>72.74</v>
      </c>
      <c r="R15" s="53"/>
      <c r="S15" s="53"/>
      <c r="T15" s="53"/>
      <c r="U15" s="54"/>
      <c r="V15" s="54"/>
      <c r="W15" s="54"/>
      <c r="X15" s="54">
        <v>6</v>
      </c>
      <c r="Y15" s="54"/>
      <c r="Z15" s="54"/>
      <c r="AA15" s="54"/>
      <c r="AB15" s="55"/>
      <c r="AC15" s="5">
        <f t="shared" si="6"/>
        <v>72.74</v>
      </c>
      <c r="AD15" s="15">
        <f t="shared" si="7"/>
        <v>3</v>
      </c>
      <c r="AE15" s="4">
        <f t="shared" si="8"/>
        <v>0</v>
      </c>
      <c r="AF15" s="16">
        <f t="shared" si="9"/>
        <v>75.74</v>
      </c>
      <c r="AG15" s="52">
        <v>98.03</v>
      </c>
      <c r="AH15" s="53"/>
      <c r="AI15" s="53"/>
      <c r="AJ15" s="53"/>
      <c r="AK15" s="54">
        <v>46</v>
      </c>
      <c r="AL15" s="54"/>
      <c r="AM15" s="54"/>
      <c r="AN15" s="54">
        <v>1</v>
      </c>
      <c r="AO15" s="54"/>
      <c r="AP15" s="5">
        <f t="shared" si="10"/>
        <v>98.03</v>
      </c>
      <c r="AQ15" s="15">
        <f t="shared" si="11"/>
        <v>23</v>
      </c>
      <c r="AR15" s="4">
        <f t="shared" si="12"/>
        <v>5</v>
      </c>
      <c r="AS15" s="16">
        <f t="shared" si="13"/>
        <v>126.03</v>
      </c>
      <c r="AT15" s="52">
        <v>43.03</v>
      </c>
      <c r="AU15" s="53"/>
      <c r="AV15" s="53"/>
      <c r="AW15" s="54">
        <v>10</v>
      </c>
      <c r="AX15" s="54"/>
      <c r="AY15" s="54"/>
      <c r="AZ15" s="54">
        <v>1</v>
      </c>
      <c r="BA15" s="54"/>
      <c r="BB15" s="5">
        <f t="shared" si="14"/>
        <v>43.03</v>
      </c>
      <c r="BC15" s="15">
        <f t="shared" si="15"/>
        <v>5</v>
      </c>
      <c r="BD15" s="4">
        <f t="shared" si="16"/>
        <v>5</v>
      </c>
      <c r="BE15" s="16">
        <f t="shared" si="17"/>
        <v>53.03</v>
      </c>
      <c r="BF15" s="52">
        <v>42.75</v>
      </c>
      <c r="BG15" s="53"/>
      <c r="BH15" s="53"/>
      <c r="BI15" s="54">
        <v>5</v>
      </c>
      <c r="BJ15" s="54"/>
      <c r="BK15" s="54"/>
      <c r="BL15" s="54"/>
      <c r="BM15" s="54"/>
      <c r="BN15" s="5">
        <f t="shared" si="18"/>
        <v>42.75</v>
      </c>
      <c r="BO15" s="15">
        <f t="shared" si="19"/>
        <v>2.5</v>
      </c>
      <c r="BP15" s="4">
        <f t="shared" si="20"/>
        <v>0</v>
      </c>
      <c r="BQ15" s="16">
        <f t="shared" si="21"/>
        <v>45.25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2"/>
        <v>0</v>
      </c>
      <c r="CA15" s="15">
        <f t="shared" si="23"/>
        <v>0</v>
      </c>
      <c r="CB15" s="4">
        <f t="shared" si="24"/>
        <v>0</v>
      </c>
      <c r="CC15" s="16">
        <f t="shared" si="25"/>
        <v>0</v>
      </c>
      <c r="CD15" s="52"/>
      <c r="CE15" s="53"/>
      <c r="CF15" s="54"/>
      <c r="CG15" s="54"/>
      <c r="CH15" s="54"/>
      <c r="CI15" s="54"/>
      <c r="CJ15" s="54"/>
      <c r="CK15" s="5">
        <f t="shared" si="26"/>
        <v>0</v>
      </c>
      <c r="CL15" s="15">
        <f t="shared" si="27"/>
        <v>0</v>
      </c>
      <c r="CM15" s="4">
        <f t="shared" si="28"/>
        <v>0</v>
      </c>
      <c r="CN15" s="16">
        <f t="shared" si="29"/>
        <v>0</v>
      </c>
      <c r="CO15" s="52"/>
      <c r="CP15" s="53"/>
      <c r="CQ15" s="54"/>
      <c r="CR15" s="54"/>
      <c r="CS15" s="54"/>
      <c r="CT15" s="54"/>
      <c r="CU15" s="54"/>
      <c r="CV15" s="5">
        <f t="shared" si="30"/>
        <v>0</v>
      </c>
      <c r="CW15" s="15">
        <f t="shared" si="31"/>
        <v>0</v>
      </c>
      <c r="CX15" s="4">
        <f t="shared" si="32"/>
        <v>0</v>
      </c>
      <c r="CY15" s="16">
        <f t="shared" si="33"/>
        <v>0</v>
      </c>
      <c r="CZ15" s="52"/>
      <c r="DA15" s="53"/>
      <c r="DB15" s="54"/>
      <c r="DC15" s="54"/>
      <c r="DD15" s="54"/>
      <c r="DE15" s="54"/>
      <c r="DF15" s="54"/>
      <c r="DG15" s="5">
        <f t="shared" si="37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 t="s">
        <v>91</v>
      </c>
      <c r="C16" s="51">
        <v>1</v>
      </c>
      <c r="D16" s="51"/>
      <c r="E16" s="51"/>
      <c r="F16" s="51" t="s">
        <v>25</v>
      </c>
      <c r="G16" s="51"/>
      <c r="H16" s="17">
        <f t="shared" si="38"/>
      </c>
      <c r="I16" s="13" t="e">
        <f>IF(AND($I$2="Y",K16&gt;0,OR(AND(H16=1,#REF!=10),AND(H16=2,H31=20),AND(H16=3,H40=30),AND(H16=4,H49=40),AND(H16=5,H58=50),AND(H16=6,H67=60),AND(H16=7,H76=70),AND(H16=8,H85=80),AND(H16=9,H94=90),AND(H16=10,H103=100))),VLOOKUP(K16-1,SortLookup!$A$13:$B$16,2,FALSE),"")</f>
        <v>#REF!</v>
      </c>
      <c r="J16" s="12">
        <f>IF(ISNA(VLOOKUP(F16,SortLookup!$A$1:$B$5,2,FALSE))," ",VLOOKUP(F16,SortLookup!$A$1:$B$5,2,FALSE))</f>
        <v>2</v>
      </c>
      <c r="K16" s="18" t="str">
        <f>IF(ISNA(VLOOKUP(G16,SortLookup!$A$7:$B$11,2,FALSE))," ",VLOOKUP(G16,SortLookup!$A$7:$B$11,2,FALSE))</f>
        <v> </v>
      </c>
      <c r="L16" s="30">
        <f t="shared" si="1"/>
        <v>347.8</v>
      </c>
      <c r="M16" s="31">
        <f t="shared" si="2"/>
        <v>269.3</v>
      </c>
      <c r="N16" s="6">
        <f t="shared" si="3"/>
        <v>20</v>
      </c>
      <c r="O16" s="34">
        <f t="shared" si="4"/>
        <v>58.5</v>
      </c>
      <c r="P16" s="35">
        <f t="shared" si="5"/>
        <v>117</v>
      </c>
      <c r="Q16" s="52">
        <v>73.84</v>
      </c>
      <c r="R16" s="53"/>
      <c r="S16" s="53"/>
      <c r="T16" s="53"/>
      <c r="U16" s="54"/>
      <c r="V16" s="54"/>
      <c r="W16" s="54"/>
      <c r="X16" s="54">
        <v>10</v>
      </c>
      <c r="Y16" s="54"/>
      <c r="Z16" s="54"/>
      <c r="AA16" s="54"/>
      <c r="AB16" s="55"/>
      <c r="AC16" s="5">
        <f t="shared" si="6"/>
        <v>73.84</v>
      </c>
      <c r="AD16" s="15">
        <f t="shared" si="7"/>
        <v>5</v>
      </c>
      <c r="AE16" s="4">
        <f t="shared" si="8"/>
        <v>0</v>
      </c>
      <c r="AF16" s="16">
        <f t="shared" si="9"/>
        <v>78.84</v>
      </c>
      <c r="AG16" s="52">
        <v>116.4</v>
      </c>
      <c r="AH16" s="53"/>
      <c r="AI16" s="53"/>
      <c r="AJ16" s="53"/>
      <c r="AK16" s="54">
        <v>85</v>
      </c>
      <c r="AL16" s="54"/>
      <c r="AM16" s="54"/>
      <c r="AN16" s="54">
        <v>4</v>
      </c>
      <c r="AO16" s="54"/>
      <c r="AP16" s="5">
        <f t="shared" si="10"/>
        <v>116.4</v>
      </c>
      <c r="AQ16" s="15">
        <f t="shared" si="11"/>
        <v>42.5</v>
      </c>
      <c r="AR16" s="4">
        <f t="shared" si="12"/>
        <v>20</v>
      </c>
      <c r="AS16" s="16">
        <f t="shared" si="13"/>
        <v>178.9</v>
      </c>
      <c r="AT16" s="52">
        <v>47.1</v>
      </c>
      <c r="AU16" s="53"/>
      <c r="AV16" s="53"/>
      <c r="AW16" s="54">
        <v>12</v>
      </c>
      <c r="AX16" s="54"/>
      <c r="AY16" s="54"/>
      <c r="AZ16" s="54"/>
      <c r="BA16" s="54"/>
      <c r="BB16" s="5">
        <f t="shared" si="14"/>
        <v>47.1</v>
      </c>
      <c r="BC16" s="15">
        <f t="shared" si="15"/>
        <v>6</v>
      </c>
      <c r="BD16" s="4">
        <f t="shared" si="16"/>
        <v>0</v>
      </c>
      <c r="BE16" s="16">
        <f t="shared" si="17"/>
        <v>53.1</v>
      </c>
      <c r="BF16" s="52">
        <v>31.96</v>
      </c>
      <c r="BG16" s="53"/>
      <c r="BH16" s="53"/>
      <c r="BI16" s="54">
        <v>10</v>
      </c>
      <c r="BJ16" s="54"/>
      <c r="BK16" s="54"/>
      <c r="BL16" s="54"/>
      <c r="BM16" s="54"/>
      <c r="BN16" s="5">
        <f t="shared" si="18"/>
        <v>31.96</v>
      </c>
      <c r="BO16" s="15">
        <f t="shared" si="19"/>
        <v>5</v>
      </c>
      <c r="BP16" s="4">
        <f t="shared" si="20"/>
        <v>0</v>
      </c>
      <c r="BQ16" s="16">
        <f t="shared" si="21"/>
        <v>36.96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2"/>
        <v>0</v>
      </c>
      <c r="CA16" s="15">
        <f t="shared" si="23"/>
        <v>0</v>
      </c>
      <c r="CB16" s="4">
        <f t="shared" si="24"/>
        <v>0</v>
      </c>
      <c r="CC16" s="16">
        <f t="shared" si="25"/>
        <v>0</v>
      </c>
      <c r="CD16" s="52"/>
      <c r="CE16" s="53"/>
      <c r="CF16" s="54"/>
      <c r="CG16" s="54"/>
      <c r="CH16" s="54"/>
      <c r="CI16" s="54"/>
      <c r="CJ16" s="54"/>
      <c r="CK16" s="5">
        <f t="shared" si="26"/>
        <v>0</v>
      </c>
      <c r="CL16" s="15">
        <f t="shared" si="27"/>
        <v>0</v>
      </c>
      <c r="CM16" s="4">
        <f t="shared" si="28"/>
        <v>0</v>
      </c>
      <c r="CN16" s="16">
        <f t="shared" si="29"/>
        <v>0</v>
      </c>
      <c r="CO16" s="52"/>
      <c r="CP16" s="53"/>
      <c r="CQ16" s="54"/>
      <c r="CR16" s="54"/>
      <c r="CS16" s="54"/>
      <c r="CT16" s="54"/>
      <c r="CU16" s="54"/>
      <c r="CV16" s="5">
        <f t="shared" si="30"/>
        <v>0</v>
      </c>
      <c r="CW16" s="15">
        <f t="shared" si="31"/>
        <v>0</v>
      </c>
      <c r="CX16" s="4">
        <f t="shared" si="32"/>
        <v>0</v>
      </c>
      <c r="CY16" s="16">
        <f t="shared" si="33"/>
        <v>0</v>
      </c>
      <c r="CZ16" s="52"/>
      <c r="DA16" s="53"/>
      <c r="DB16" s="54"/>
      <c r="DC16" s="54"/>
      <c r="DD16" s="54"/>
      <c r="DE16" s="54"/>
      <c r="DF16" s="54"/>
      <c r="DG16" s="5">
        <f t="shared" si="37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 t="s">
        <v>88</v>
      </c>
      <c r="C17" s="51">
        <v>1</v>
      </c>
      <c r="D17" s="51"/>
      <c r="E17" s="51"/>
      <c r="F17" s="51" t="s">
        <v>25</v>
      </c>
      <c r="G17" s="51"/>
      <c r="H17" s="17">
        <f>IF(AND(OR($H$2="Y",$I$2="Y"),J17&lt;5,K17&lt;5),IF(AND(J17=#REF!,K17=#REF!),#REF!+1,1),"")</f>
      </c>
      <c r="I17" s="13">
        <f>IF(AND($I$2="Y",K17&gt;0,OR(AND(H17=1,H26=10),AND(H17=2,H35=20),AND(H17=3,H44=30),AND(H17=4,H53=40),AND(H17=5,H62=50),AND(H17=6,H71=60),AND(H17=7,H80=70),AND(H17=8,H89=80),AND(H17=9,H98=90),AND(H17=10,H107=100))),VLOOKUP(K17-1,SortLookup!$A$13:$B$16,2,FALSE),"")</f>
      </c>
      <c r="J17" s="12">
        <f>IF(ISNA(VLOOKUP(F17,SortLookup!$A$1:$B$5,2,FALSE))," ",VLOOKUP(F17,SortLookup!$A$1:$B$5,2,FALSE))</f>
        <v>2</v>
      </c>
      <c r="K17" s="18" t="str">
        <f>IF(ISNA(VLOOKUP(G17,SortLookup!$A$7:$B$11,2,FALSE))," ",VLOOKUP(G17,SortLookup!$A$7:$B$11,2,FALSE))</f>
        <v> </v>
      </c>
      <c r="L17" s="30">
        <f t="shared" si="1"/>
        <v>368.64</v>
      </c>
      <c r="M17" s="31">
        <f t="shared" si="2"/>
        <v>278.14</v>
      </c>
      <c r="N17" s="6">
        <f t="shared" si="3"/>
        <v>25</v>
      </c>
      <c r="O17" s="34">
        <f t="shared" si="4"/>
        <v>65.5</v>
      </c>
      <c r="P17" s="35">
        <f t="shared" si="5"/>
        <v>131</v>
      </c>
      <c r="Q17" s="52">
        <v>59.66</v>
      </c>
      <c r="R17" s="53"/>
      <c r="S17" s="53"/>
      <c r="T17" s="53"/>
      <c r="U17" s="54"/>
      <c r="V17" s="54"/>
      <c r="W17" s="54"/>
      <c r="X17" s="54">
        <v>36</v>
      </c>
      <c r="Y17" s="54"/>
      <c r="Z17" s="54">
        <v>3</v>
      </c>
      <c r="AA17" s="54"/>
      <c r="AB17" s="55"/>
      <c r="AC17" s="5">
        <f t="shared" si="6"/>
        <v>59.66</v>
      </c>
      <c r="AD17" s="15">
        <f t="shared" si="7"/>
        <v>18</v>
      </c>
      <c r="AE17" s="4">
        <f t="shared" si="8"/>
        <v>15</v>
      </c>
      <c r="AF17" s="16">
        <f t="shared" si="9"/>
        <v>92.66</v>
      </c>
      <c r="AG17" s="52">
        <v>147.6</v>
      </c>
      <c r="AH17" s="53"/>
      <c r="AI17" s="53"/>
      <c r="AJ17" s="53"/>
      <c r="AK17" s="54">
        <v>62</v>
      </c>
      <c r="AL17" s="54"/>
      <c r="AM17" s="54"/>
      <c r="AN17" s="54">
        <v>2</v>
      </c>
      <c r="AO17" s="54"/>
      <c r="AP17" s="5">
        <f t="shared" si="10"/>
        <v>147.6</v>
      </c>
      <c r="AQ17" s="15">
        <f t="shared" si="11"/>
        <v>31</v>
      </c>
      <c r="AR17" s="4">
        <f t="shared" si="12"/>
        <v>10</v>
      </c>
      <c r="AS17" s="16">
        <f t="shared" si="13"/>
        <v>188.6</v>
      </c>
      <c r="AT17" s="52">
        <v>37.38</v>
      </c>
      <c r="AU17" s="53"/>
      <c r="AV17" s="53"/>
      <c r="AW17" s="54">
        <v>18</v>
      </c>
      <c r="AX17" s="54"/>
      <c r="AY17" s="54"/>
      <c r="AZ17" s="54"/>
      <c r="BA17" s="54"/>
      <c r="BB17" s="5">
        <f t="shared" si="14"/>
        <v>37.38</v>
      </c>
      <c r="BC17" s="15">
        <f t="shared" si="15"/>
        <v>9</v>
      </c>
      <c r="BD17" s="4">
        <f t="shared" si="16"/>
        <v>0</v>
      </c>
      <c r="BE17" s="16">
        <f t="shared" si="17"/>
        <v>46.38</v>
      </c>
      <c r="BF17" s="52">
        <v>33.5</v>
      </c>
      <c r="BG17" s="53"/>
      <c r="BH17" s="53"/>
      <c r="BI17" s="54">
        <v>15</v>
      </c>
      <c r="BJ17" s="54"/>
      <c r="BK17" s="54"/>
      <c r="BL17" s="54"/>
      <c r="BM17" s="54"/>
      <c r="BN17" s="5">
        <f t="shared" si="18"/>
        <v>33.5</v>
      </c>
      <c r="BO17" s="15">
        <f t="shared" si="19"/>
        <v>7.5</v>
      </c>
      <c r="BP17" s="4">
        <f t="shared" si="20"/>
        <v>0</v>
      </c>
      <c r="BQ17" s="16">
        <f t="shared" si="21"/>
        <v>41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2"/>
        <v>0</v>
      </c>
      <c r="CA17" s="15">
        <f t="shared" si="23"/>
        <v>0</v>
      </c>
      <c r="CB17" s="4">
        <f t="shared" si="24"/>
        <v>0</v>
      </c>
      <c r="CC17" s="16">
        <f t="shared" si="25"/>
        <v>0</v>
      </c>
      <c r="CD17" s="52"/>
      <c r="CE17" s="53"/>
      <c r="CF17" s="54"/>
      <c r="CG17" s="54"/>
      <c r="CH17" s="54"/>
      <c r="CI17" s="54"/>
      <c r="CJ17" s="54"/>
      <c r="CK17" s="5">
        <f t="shared" si="26"/>
        <v>0</v>
      </c>
      <c r="CL17" s="15">
        <f t="shared" si="27"/>
        <v>0</v>
      </c>
      <c r="CM17" s="4">
        <f t="shared" si="28"/>
        <v>0</v>
      </c>
      <c r="CN17" s="16">
        <f t="shared" si="29"/>
        <v>0</v>
      </c>
      <c r="CO17" s="52"/>
      <c r="CP17" s="53"/>
      <c r="CQ17" s="54"/>
      <c r="CR17" s="54"/>
      <c r="CS17" s="54"/>
      <c r="CT17" s="54"/>
      <c r="CU17" s="54"/>
      <c r="CV17" s="5">
        <f t="shared" si="30"/>
        <v>0</v>
      </c>
      <c r="CW17" s="15">
        <f t="shared" si="31"/>
        <v>0</v>
      </c>
      <c r="CX17" s="4">
        <f t="shared" si="32"/>
        <v>0</v>
      </c>
      <c r="CY17" s="16">
        <f t="shared" si="33"/>
        <v>0</v>
      </c>
      <c r="CZ17" s="52"/>
      <c r="DA17" s="53"/>
      <c r="DB17" s="54"/>
      <c r="DC17" s="54"/>
      <c r="DD17" s="54"/>
      <c r="DE17" s="54"/>
      <c r="DF17" s="54"/>
      <c r="DG17" s="5">
        <f t="shared" si="37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 t="s">
        <v>99</v>
      </c>
      <c r="C18" s="51">
        <v>1</v>
      </c>
      <c r="D18" s="51"/>
      <c r="E18" s="51"/>
      <c r="F18" s="51" t="s">
        <v>25</v>
      </c>
      <c r="G18" s="51"/>
      <c r="H18" s="17">
        <f>IF(AND(OR($H$2="Y",$I$2="Y"),J18&lt;5,K18&lt;5),IF(AND(J18=J17,K18=K17),H17+1,1),"")</f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>
        <f>IF(ISNA(VLOOKUP(F18,SortLookup!$A$1:$B$5,2,FALSE))," ",VLOOKUP(F18,SortLookup!$A$1:$B$5,2,FALSE))</f>
        <v>2</v>
      </c>
      <c r="K18" s="18" t="str">
        <f>IF(ISNA(VLOOKUP(G18,SortLookup!$A$7:$B$11,2,FALSE))," ",VLOOKUP(G18,SortLookup!$A$7:$B$11,2,FALSE))</f>
        <v> </v>
      </c>
      <c r="L18" s="30">
        <f t="shared" si="1"/>
        <v>371.72</v>
      </c>
      <c r="M18" s="31">
        <f t="shared" si="2"/>
        <v>347.72</v>
      </c>
      <c r="N18" s="6">
        <f t="shared" si="3"/>
        <v>3</v>
      </c>
      <c r="O18" s="34">
        <f t="shared" si="4"/>
        <v>21</v>
      </c>
      <c r="P18" s="35">
        <f t="shared" si="5"/>
        <v>42</v>
      </c>
      <c r="Q18" s="52">
        <v>104.4</v>
      </c>
      <c r="R18" s="53"/>
      <c r="S18" s="53"/>
      <c r="T18" s="53"/>
      <c r="U18" s="54"/>
      <c r="V18" s="54"/>
      <c r="W18" s="54"/>
      <c r="X18" s="54">
        <v>3</v>
      </c>
      <c r="Y18" s="54"/>
      <c r="Z18" s="54"/>
      <c r="AA18" s="54"/>
      <c r="AB18" s="55"/>
      <c r="AC18" s="5">
        <f t="shared" si="6"/>
        <v>104.4</v>
      </c>
      <c r="AD18" s="15">
        <f t="shared" si="7"/>
        <v>1.5</v>
      </c>
      <c r="AE18" s="4">
        <f t="shared" si="8"/>
        <v>0</v>
      </c>
      <c r="AF18" s="16">
        <f t="shared" si="9"/>
        <v>105.9</v>
      </c>
      <c r="AG18" s="52">
        <v>76.75</v>
      </c>
      <c r="AH18" s="53"/>
      <c r="AI18" s="53"/>
      <c r="AJ18" s="53"/>
      <c r="AK18" s="54">
        <v>13</v>
      </c>
      <c r="AL18" s="54">
        <v>1</v>
      </c>
      <c r="AM18" s="54"/>
      <c r="AN18" s="54"/>
      <c r="AO18" s="54"/>
      <c r="AP18" s="5">
        <f t="shared" si="10"/>
        <v>76.75</v>
      </c>
      <c r="AQ18" s="15">
        <f t="shared" si="11"/>
        <v>6.5</v>
      </c>
      <c r="AR18" s="4">
        <f t="shared" si="12"/>
        <v>3</v>
      </c>
      <c r="AS18" s="16">
        <f t="shared" si="13"/>
        <v>86.25</v>
      </c>
      <c r="AT18" s="52">
        <v>85.63</v>
      </c>
      <c r="AU18" s="53"/>
      <c r="AV18" s="53"/>
      <c r="AW18" s="54">
        <v>12</v>
      </c>
      <c r="AX18" s="54"/>
      <c r="AY18" s="54"/>
      <c r="AZ18" s="54"/>
      <c r="BA18" s="54"/>
      <c r="BB18" s="5">
        <f t="shared" si="14"/>
        <v>85.63</v>
      </c>
      <c r="BC18" s="15">
        <f t="shared" si="15"/>
        <v>6</v>
      </c>
      <c r="BD18" s="4">
        <f t="shared" si="16"/>
        <v>0</v>
      </c>
      <c r="BE18" s="16">
        <f t="shared" si="17"/>
        <v>91.63</v>
      </c>
      <c r="BF18" s="52">
        <v>80.94</v>
      </c>
      <c r="BG18" s="53"/>
      <c r="BH18" s="53"/>
      <c r="BI18" s="54">
        <v>14</v>
      </c>
      <c r="BJ18" s="54"/>
      <c r="BK18" s="54"/>
      <c r="BL18" s="54"/>
      <c r="BM18" s="54"/>
      <c r="BN18" s="5">
        <f t="shared" si="18"/>
        <v>80.94</v>
      </c>
      <c r="BO18" s="15">
        <f t="shared" si="19"/>
        <v>7</v>
      </c>
      <c r="BP18" s="4">
        <f t="shared" si="20"/>
        <v>0</v>
      </c>
      <c r="BQ18" s="16">
        <f t="shared" si="21"/>
        <v>87.94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2"/>
        <v>0</v>
      </c>
      <c r="CA18" s="15">
        <f t="shared" si="23"/>
        <v>0</v>
      </c>
      <c r="CB18" s="4">
        <f t="shared" si="24"/>
        <v>0</v>
      </c>
      <c r="CC18" s="16">
        <f t="shared" si="25"/>
        <v>0</v>
      </c>
      <c r="CD18" s="52"/>
      <c r="CE18" s="53"/>
      <c r="CF18" s="54"/>
      <c r="CG18" s="54"/>
      <c r="CH18" s="54"/>
      <c r="CI18" s="54"/>
      <c r="CJ18" s="54"/>
      <c r="CK18" s="5">
        <f t="shared" si="26"/>
        <v>0</v>
      </c>
      <c r="CL18" s="15">
        <f t="shared" si="27"/>
        <v>0</v>
      </c>
      <c r="CM18" s="4">
        <f t="shared" si="28"/>
        <v>0</v>
      </c>
      <c r="CN18" s="16">
        <f t="shared" si="29"/>
        <v>0</v>
      </c>
      <c r="CO18" s="52"/>
      <c r="CP18" s="53"/>
      <c r="CQ18" s="54"/>
      <c r="CR18" s="54"/>
      <c r="CS18" s="54"/>
      <c r="CT18" s="54"/>
      <c r="CU18" s="54"/>
      <c r="CV18" s="5">
        <f t="shared" si="30"/>
        <v>0</v>
      </c>
      <c r="CW18" s="15">
        <f t="shared" si="31"/>
        <v>0</v>
      </c>
      <c r="CX18" s="4">
        <f t="shared" si="32"/>
        <v>0</v>
      </c>
      <c r="CY18" s="16">
        <f t="shared" si="33"/>
        <v>0</v>
      </c>
      <c r="CZ18" s="52"/>
      <c r="DA18" s="53"/>
      <c r="DB18" s="54"/>
      <c r="DC18" s="54"/>
      <c r="DD18" s="54"/>
      <c r="DE18" s="54"/>
      <c r="DF18" s="54"/>
      <c r="DG18" s="5">
        <f t="shared" si="37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 t="s">
        <v>87</v>
      </c>
      <c r="C19" s="51">
        <v>1</v>
      </c>
      <c r="D19" s="51"/>
      <c r="E19" s="51"/>
      <c r="F19" s="51" t="s">
        <v>25</v>
      </c>
      <c r="G19" s="51"/>
      <c r="H19" s="17">
        <f>IF(AND(OR($H$2="Y",$I$2="Y"),J19&lt;5,K19&lt;5),IF(AND(J19=J18,K19=K18),H18+1,1),"")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>
        <f>IF(ISNA(VLOOKUP(F19,SortLookup!$A$1:$B$5,2,FALSE))," ",VLOOKUP(F19,SortLookup!$A$1:$B$5,2,FALSE))</f>
        <v>2</v>
      </c>
      <c r="K19" s="18" t="str">
        <f>IF(ISNA(VLOOKUP(G19,SortLookup!$A$7:$B$11,2,FALSE))," ",VLOOKUP(G19,SortLookup!$A$7:$B$11,2,FALSE))</f>
        <v> </v>
      </c>
      <c r="L19" s="30">
        <f t="shared" si="1"/>
        <v>517.38</v>
      </c>
      <c r="M19" s="31">
        <f t="shared" si="2"/>
        <v>387.88</v>
      </c>
      <c r="N19" s="6">
        <f t="shared" si="3"/>
        <v>60</v>
      </c>
      <c r="O19" s="34">
        <f t="shared" si="4"/>
        <v>69.5</v>
      </c>
      <c r="P19" s="35">
        <f t="shared" si="5"/>
        <v>139</v>
      </c>
      <c r="Q19" s="52">
        <v>77.43</v>
      </c>
      <c r="R19" s="53"/>
      <c r="S19" s="53"/>
      <c r="T19" s="53"/>
      <c r="U19" s="54"/>
      <c r="V19" s="54"/>
      <c r="W19" s="54"/>
      <c r="X19" s="54"/>
      <c r="Y19" s="54"/>
      <c r="Z19" s="54">
        <v>9</v>
      </c>
      <c r="AA19" s="54"/>
      <c r="AB19" s="55"/>
      <c r="AC19" s="5">
        <f t="shared" si="6"/>
        <v>77.43</v>
      </c>
      <c r="AD19" s="15">
        <f t="shared" si="7"/>
        <v>0</v>
      </c>
      <c r="AE19" s="4">
        <f t="shared" si="8"/>
        <v>45</v>
      </c>
      <c r="AF19" s="16">
        <f t="shared" si="9"/>
        <v>122.43</v>
      </c>
      <c r="AG19" s="52">
        <v>214.5</v>
      </c>
      <c r="AH19" s="53"/>
      <c r="AI19" s="53"/>
      <c r="AJ19" s="53"/>
      <c r="AK19" s="54">
        <v>86</v>
      </c>
      <c r="AL19" s="54"/>
      <c r="AM19" s="54">
        <v>1</v>
      </c>
      <c r="AN19" s="54"/>
      <c r="AO19" s="54"/>
      <c r="AP19" s="5">
        <f t="shared" si="10"/>
        <v>214.5</v>
      </c>
      <c r="AQ19" s="15">
        <f t="shared" si="11"/>
        <v>43</v>
      </c>
      <c r="AR19" s="4">
        <f t="shared" si="12"/>
        <v>5</v>
      </c>
      <c r="AS19" s="16">
        <f t="shared" si="13"/>
        <v>262.5</v>
      </c>
      <c r="AT19" s="52">
        <v>49.75</v>
      </c>
      <c r="AU19" s="53"/>
      <c r="AV19" s="53"/>
      <c r="AW19" s="54">
        <v>25</v>
      </c>
      <c r="AX19" s="54"/>
      <c r="AY19" s="54">
        <v>1</v>
      </c>
      <c r="AZ19" s="54">
        <v>1</v>
      </c>
      <c r="BA19" s="54"/>
      <c r="BB19" s="5">
        <f t="shared" si="14"/>
        <v>49.75</v>
      </c>
      <c r="BC19" s="15">
        <f t="shared" si="15"/>
        <v>12.5</v>
      </c>
      <c r="BD19" s="4">
        <f t="shared" si="16"/>
        <v>10</v>
      </c>
      <c r="BE19" s="16">
        <f t="shared" si="17"/>
        <v>72.25</v>
      </c>
      <c r="BF19" s="52">
        <v>46.2</v>
      </c>
      <c r="BG19" s="53"/>
      <c r="BH19" s="53"/>
      <c r="BI19" s="54">
        <v>28</v>
      </c>
      <c r="BJ19" s="54"/>
      <c r="BK19" s="54"/>
      <c r="BL19" s="54"/>
      <c r="BM19" s="54"/>
      <c r="BN19" s="5">
        <f t="shared" si="18"/>
        <v>46.2</v>
      </c>
      <c r="BO19" s="15">
        <f t="shared" si="19"/>
        <v>14</v>
      </c>
      <c r="BP19" s="4">
        <f t="shared" si="20"/>
        <v>0</v>
      </c>
      <c r="BQ19" s="16">
        <f t="shared" si="21"/>
        <v>60.2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2"/>
        <v>0</v>
      </c>
      <c r="CA19" s="15">
        <f t="shared" si="23"/>
        <v>0</v>
      </c>
      <c r="CB19" s="4">
        <f t="shared" si="24"/>
        <v>0</v>
      </c>
      <c r="CC19" s="16">
        <f t="shared" si="25"/>
        <v>0</v>
      </c>
      <c r="CD19" s="52"/>
      <c r="CE19" s="53"/>
      <c r="CF19" s="54"/>
      <c r="CG19" s="54"/>
      <c r="CH19" s="54"/>
      <c r="CI19" s="54"/>
      <c r="CJ19" s="54"/>
      <c r="CK19" s="5">
        <f t="shared" si="26"/>
        <v>0</v>
      </c>
      <c r="CL19" s="15">
        <f t="shared" si="27"/>
        <v>0</v>
      </c>
      <c r="CM19" s="4">
        <f t="shared" si="28"/>
        <v>0</v>
      </c>
      <c r="CN19" s="16">
        <f t="shared" si="29"/>
        <v>0</v>
      </c>
      <c r="CO19" s="52"/>
      <c r="CP19" s="53"/>
      <c r="CQ19" s="54"/>
      <c r="CR19" s="54"/>
      <c r="CS19" s="54"/>
      <c r="CT19" s="54"/>
      <c r="CU19" s="54"/>
      <c r="CV19" s="5">
        <f t="shared" si="30"/>
        <v>0</v>
      </c>
      <c r="CW19" s="15">
        <f t="shared" si="31"/>
        <v>0</v>
      </c>
      <c r="CX19" s="4">
        <f t="shared" si="32"/>
        <v>0</v>
      </c>
      <c r="CY19" s="16">
        <f t="shared" si="33"/>
        <v>0</v>
      </c>
      <c r="CZ19" s="52"/>
      <c r="DA19" s="53"/>
      <c r="DB19" s="54"/>
      <c r="DC19" s="54"/>
      <c r="DD19" s="54"/>
      <c r="DE19" s="54"/>
      <c r="DF19" s="54"/>
      <c r="DG19" s="5">
        <f t="shared" si="37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 t="s">
        <v>86</v>
      </c>
      <c r="C20" s="51">
        <v>1</v>
      </c>
      <c r="D20" s="51"/>
      <c r="E20" s="51"/>
      <c r="F20" s="51" t="s">
        <v>25</v>
      </c>
      <c r="G20" s="51"/>
      <c r="H20" s="17">
        <f>IF(AND(OR($H$2="Y",$I$2="Y"),J20&lt;5,K20&lt;5),IF(AND(J20=#REF!,K20=#REF!),#REF!+1,1),"")</f>
      </c>
      <c r="I20" s="13">
        <f>IF(AND($I$2="Y",K20&gt;0,OR(AND(H20=1,H28=10),AND(H20=2,H36=20),AND(H20=3,H45=30),AND(H20=4,H54=40),AND(H20=5,H63=50),AND(H20=6,H72=60),AND(H20=7,H81=70),AND(H20=8,H90=80),AND(H20=9,H99=90),AND(H20=10,H108=100))),VLOOKUP(K20-1,SortLookup!$A$13:$B$16,2,FALSE),"")</f>
      </c>
      <c r="J20" s="12">
        <f>IF(ISNA(VLOOKUP(F20,SortLookup!$A$1:$B$5,2,FALSE))," ",VLOOKUP(F20,SortLookup!$A$1:$B$5,2,FALSE))</f>
        <v>2</v>
      </c>
      <c r="K20" s="18" t="str">
        <f>IF(ISNA(VLOOKUP(G20,SortLookup!$A$7:$B$11,2,FALSE))," ",VLOOKUP(G20,SortLookup!$A$7:$B$11,2,FALSE))</f>
        <v> </v>
      </c>
      <c r="L20" s="30">
        <f t="shared" si="1"/>
        <v>541.67</v>
      </c>
      <c r="M20" s="31">
        <f t="shared" si="2"/>
        <v>310.17</v>
      </c>
      <c r="N20" s="6">
        <f t="shared" si="3"/>
        <v>132</v>
      </c>
      <c r="O20" s="34">
        <f t="shared" si="4"/>
        <v>99.5</v>
      </c>
      <c r="P20" s="35">
        <f t="shared" si="5"/>
        <v>199</v>
      </c>
      <c r="Q20" s="52">
        <v>83.57</v>
      </c>
      <c r="R20" s="53"/>
      <c r="S20" s="53"/>
      <c r="T20" s="53"/>
      <c r="U20" s="54"/>
      <c r="V20" s="54"/>
      <c r="W20" s="54"/>
      <c r="X20" s="54">
        <v>25</v>
      </c>
      <c r="Y20" s="54"/>
      <c r="Z20" s="54">
        <v>1</v>
      </c>
      <c r="AA20" s="54"/>
      <c r="AB20" s="55"/>
      <c r="AC20" s="5">
        <f t="shared" si="6"/>
        <v>83.57</v>
      </c>
      <c r="AD20" s="15">
        <f t="shared" si="7"/>
        <v>12.5</v>
      </c>
      <c r="AE20" s="4">
        <f t="shared" si="8"/>
        <v>5</v>
      </c>
      <c r="AF20" s="16">
        <f t="shared" si="9"/>
        <v>101.07</v>
      </c>
      <c r="AG20" s="52">
        <v>145.9</v>
      </c>
      <c r="AH20" s="53"/>
      <c r="AI20" s="53"/>
      <c r="AJ20" s="53"/>
      <c r="AK20" s="54">
        <v>89</v>
      </c>
      <c r="AL20" s="54">
        <v>1</v>
      </c>
      <c r="AM20" s="54"/>
      <c r="AN20" s="54">
        <v>10</v>
      </c>
      <c r="AO20" s="54"/>
      <c r="AP20" s="5">
        <f t="shared" si="10"/>
        <v>145.9</v>
      </c>
      <c r="AQ20" s="15">
        <f t="shared" si="11"/>
        <v>44.5</v>
      </c>
      <c r="AR20" s="4">
        <f t="shared" si="12"/>
        <v>53</v>
      </c>
      <c r="AS20" s="16">
        <f t="shared" si="13"/>
        <v>243.4</v>
      </c>
      <c r="AT20" s="52">
        <v>45.28</v>
      </c>
      <c r="AU20" s="53"/>
      <c r="AV20" s="53"/>
      <c r="AW20" s="54">
        <v>32</v>
      </c>
      <c r="AX20" s="54">
        <v>3</v>
      </c>
      <c r="AY20" s="54">
        <v>9</v>
      </c>
      <c r="AZ20" s="54"/>
      <c r="BA20" s="54"/>
      <c r="BB20" s="5">
        <f t="shared" si="14"/>
        <v>45.28</v>
      </c>
      <c r="BC20" s="15">
        <f t="shared" si="15"/>
        <v>16</v>
      </c>
      <c r="BD20" s="4">
        <f t="shared" si="16"/>
        <v>54</v>
      </c>
      <c r="BE20" s="16">
        <f t="shared" si="17"/>
        <v>115.28</v>
      </c>
      <c r="BF20" s="52">
        <v>35.42</v>
      </c>
      <c r="BG20" s="53"/>
      <c r="BH20" s="53"/>
      <c r="BI20" s="54">
        <v>53</v>
      </c>
      <c r="BJ20" s="54"/>
      <c r="BK20" s="54">
        <v>4</v>
      </c>
      <c r="BL20" s="54"/>
      <c r="BM20" s="54"/>
      <c r="BN20" s="5">
        <f t="shared" si="18"/>
        <v>35.42</v>
      </c>
      <c r="BO20" s="15">
        <f t="shared" si="19"/>
        <v>26.5</v>
      </c>
      <c r="BP20" s="4">
        <f t="shared" si="20"/>
        <v>20</v>
      </c>
      <c r="BQ20" s="16">
        <f t="shared" si="21"/>
        <v>81.92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2"/>
        <v>0</v>
      </c>
      <c r="CA20" s="15">
        <f t="shared" si="23"/>
        <v>0</v>
      </c>
      <c r="CB20" s="4">
        <f t="shared" si="24"/>
        <v>0</v>
      </c>
      <c r="CC20" s="16">
        <f t="shared" si="25"/>
        <v>0</v>
      </c>
      <c r="CD20" s="52"/>
      <c r="CE20" s="53"/>
      <c r="CF20" s="54"/>
      <c r="CG20" s="54"/>
      <c r="CH20" s="54"/>
      <c r="CI20" s="54"/>
      <c r="CJ20" s="54"/>
      <c r="CK20" s="5">
        <f t="shared" si="26"/>
        <v>0</v>
      </c>
      <c r="CL20" s="15">
        <f t="shared" si="27"/>
        <v>0</v>
      </c>
      <c r="CM20" s="4">
        <f t="shared" si="28"/>
        <v>0</v>
      </c>
      <c r="CN20" s="16">
        <f t="shared" si="29"/>
        <v>0</v>
      </c>
      <c r="CO20" s="52"/>
      <c r="CP20" s="53"/>
      <c r="CQ20" s="54"/>
      <c r="CR20" s="54"/>
      <c r="CS20" s="54"/>
      <c r="CT20" s="54"/>
      <c r="CU20" s="54"/>
      <c r="CV20" s="5">
        <f t="shared" si="30"/>
        <v>0</v>
      </c>
      <c r="CW20" s="15">
        <f t="shared" si="31"/>
        <v>0</v>
      </c>
      <c r="CX20" s="4">
        <f t="shared" si="32"/>
        <v>0</v>
      </c>
      <c r="CY20" s="16">
        <f t="shared" si="33"/>
        <v>0</v>
      </c>
      <c r="CZ20" s="52"/>
      <c r="DA20" s="53"/>
      <c r="DB20" s="54"/>
      <c r="DC20" s="54"/>
      <c r="DD20" s="54"/>
      <c r="DE20" s="54"/>
      <c r="DF20" s="54"/>
      <c r="DG20" s="5">
        <f t="shared" si="37"/>
        <v>0</v>
      </c>
      <c r="DH20" s="15">
        <f t="shared" si="34"/>
        <v>0</v>
      </c>
      <c r="DI20" s="4">
        <f t="shared" si="35"/>
        <v>0</v>
      </c>
      <c r="DJ20" s="16">
        <f>#VALUE!</f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 aca="true" t="shared" si="39" ref="H21:H27">IF(AND(OR($H$2="Y",$I$2="Y"),J21&lt;5,K21&lt;5),IF(AND(J21=J20,K21=K20),H20+1,1),"")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1"/>
      </c>
      <c r="M21" s="31">
        <f t="shared" si="2"/>
        <v>0</v>
      </c>
      <c r="N21" s="6">
        <f t="shared" si="3"/>
        <v>0</v>
      </c>
      <c r="O21" s="34">
        <f t="shared" si="4"/>
        <v>0</v>
      </c>
      <c r="P21" s="35">
        <f t="shared" si="5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6"/>
        <v>0</v>
      </c>
      <c r="AD21" s="15">
        <f t="shared" si="7"/>
        <v>0</v>
      </c>
      <c r="AE21" s="4">
        <f t="shared" si="8"/>
        <v>0</v>
      </c>
      <c r="AF21" s="16">
        <f t="shared" si="9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10"/>
        <v>0</v>
      </c>
      <c r="AQ21" s="15">
        <f t="shared" si="11"/>
        <v>0</v>
      </c>
      <c r="AR21" s="4">
        <f t="shared" si="12"/>
        <v>0</v>
      </c>
      <c r="AS21" s="16">
        <f t="shared" si="13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14"/>
        <v>0</v>
      </c>
      <c r="BC21" s="15">
        <f t="shared" si="15"/>
        <v>0</v>
      </c>
      <c r="BD21" s="4">
        <f t="shared" si="16"/>
        <v>0</v>
      </c>
      <c r="BE21" s="16">
        <f t="shared" si="17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8"/>
        <v>0</v>
      </c>
      <c r="BO21" s="15">
        <f t="shared" si="19"/>
        <v>0</v>
      </c>
      <c r="BP21" s="4">
        <f t="shared" si="20"/>
        <v>0</v>
      </c>
      <c r="BQ21" s="16">
        <f t="shared" si="21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2"/>
        <v>0</v>
      </c>
      <c r="CA21" s="15">
        <f t="shared" si="23"/>
        <v>0</v>
      </c>
      <c r="CB21" s="4">
        <f t="shared" si="24"/>
        <v>0</v>
      </c>
      <c r="CC21" s="16">
        <f t="shared" si="25"/>
        <v>0</v>
      </c>
      <c r="CD21" s="52"/>
      <c r="CE21" s="53"/>
      <c r="CF21" s="54"/>
      <c r="CG21" s="54"/>
      <c r="CH21" s="54"/>
      <c r="CI21" s="54"/>
      <c r="CJ21" s="54"/>
      <c r="CK21" s="5">
        <f t="shared" si="26"/>
        <v>0</v>
      </c>
      <c r="CL21" s="15">
        <f t="shared" si="27"/>
        <v>0</v>
      </c>
      <c r="CM21" s="4">
        <f t="shared" si="28"/>
        <v>0</v>
      </c>
      <c r="CN21" s="16">
        <f t="shared" si="29"/>
        <v>0</v>
      </c>
      <c r="CO21" s="52"/>
      <c r="CP21" s="53"/>
      <c r="CQ21" s="54"/>
      <c r="CR21" s="54"/>
      <c r="CS21" s="54"/>
      <c r="CT21" s="54"/>
      <c r="CU21" s="54"/>
      <c r="CV21" s="5">
        <f t="shared" si="30"/>
        <v>0</v>
      </c>
      <c r="CW21" s="15">
        <f t="shared" si="31"/>
        <v>0</v>
      </c>
      <c r="CX21" s="4">
        <f t="shared" si="32"/>
        <v>0</v>
      </c>
      <c r="CY21" s="16">
        <f t="shared" si="33"/>
        <v>0</v>
      </c>
      <c r="CZ21" s="52"/>
      <c r="DA21" s="53"/>
      <c r="DB21" s="54"/>
      <c r="DC21" s="54"/>
      <c r="DD21" s="54"/>
      <c r="DE21" s="54"/>
      <c r="DF21" s="54"/>
      <c r="DG21" s="5">
        <f aca="true" t="shared" si="40" ref="DG21:DG34">CZ21+DA21</f>
        <v>0</v>
      </c>
      <c r="DH21" s="15">
        <f t="shared" si="34"/>
        <v>0</v>
      </c>
      <c r="DI21" s="4">
        <f t="shared" si="35"/>
        <v>0</v>
      </c>
      <c r="DJ21" s="16">
        <f aca="true" t="shared" si="41" ref="DJ21:DJ34">DG21+DH21+DI21</f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t="shared" si="39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1"/>
      </c>
      <c r="M22" s="31">
        <f t="shared" si="2"/>
        <v>0</v>
      </c>
      <c r="N22" s="6">
        <f t="shared" si="3"/>
        <v>0</v>
      </c>
      <c r="O22" s="34">
        <f t="shared" si="4"/>
        <v>0</v>
      </c>
      <c r="P22" s="35">
        <f t="shared" si="5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6"/>
        <v>0</v>
      </c>
      <c r="AD22" s="15">
        <f t="shared" si="7"/>
        <v>0</v>
      </c>
      <c r="AE22" s="4">
        <f t="shared" si="8"/>
        <v>0</v>
      </c>
      <c r="AF22" s="16">
        <f t="shared" si="9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10"/>
        <v>0</v>
      </c>
      <c r="AQ22" s="15">
        <f t="shared" si="11"/>
        <v>0</v>
      </c>
      <c r="AR22" s="4">
        <f t="shared" si="12"/>
        <v>0</v>
      </c>
      <c r="AS22" s="16">
        <f t="shared" si="13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14"/>
        <v>0</v>
      </c>
      <c r="BC22" s="15">
        <f t="shared" si="15"/>
        <v>0</v>
      </c>
      <c r="BD22" s="4">
        <f t="shared" si="16"/>
        <v>0</v>
      </c>
      <c r="BE22" s="16">
        <f t="shared" si="17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8"/>
        <v>0</v>
      </c>
      <c r="BO22" s="15">
        <f t="shared" si="19"/>
        <v>0</v>
      </c>
      <c r="BP22" s="4">
        <f t="shared" si="20"/>
        <v>0</v>
      </c>
      <c r="BQ22" s="16">
        <f t="shared" si="21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2"/>
        <v>0</v>
      </c>
      <c r="CA22" s="15">
        <f t="shared" si="23"/>
        <v>0</v>
      </c>
      <c r="CB22" s="4">
        <f t="shared" si="24"/>
        <v>0</v>
      </c>
      <c r="CC22" s="16">
        <f t="shared" si="25"/>
        <v>0</v>
      </c>
      <c r="CD22" s="52"/>
      <c r="CE22" s="53"/>
      <c r="CF22" s="54"/>
      <c r="CG22" s="54"/>
      <c r="CH22" s="54"/>
      <c r="CI22" s="54"/>
      <c r="CJ22" s="54"/>
      <c r="CK22" s="5">
        <f t="shared" si="26"/>
        <v>0</v>
      </c>
      <c r="CL22" s="15">
        <f t="shared" si="27"/>
        <v>0</v>
      </c>
      <c r="CM22" s="4">
        <f t="shared" si="28"/>
        <v>0</v>
      </c>
      <c r="CN22" s="16">
        <f t="shared" si="29"/>
        <v>0</v>
      </c>
      <c r="CO22" s="52"/>
      <c r="CP22" s="53"/>
      <c r="CQ22" s="54"/>
      <c r="CR22" s="54"/>
      <c r="CS22" s="54"/>
      <c r="CT22" s="54"/>
      <c r="CU22" s="54"/>
      <c r="CV22" s="5">
        <f t="shared" si="30"/>
        <v>0</v>
      </c>
      <c r="CW22" s="15">
        <f t="shared" si="31"/>
        <v>0</v>
      </c>
      <c r="CX22" s="4">
        <f t="shared" si="32"/>
        <v>0</v>
      </c>
      <c r="CY22" s="16">
        <f t="shared" si="33"/>
        <v>0</v>
      </c>
      <c r="CZ22" s="52"/>
      <c r="DA22" s="53"/>
      <c r="DB22" s="54"/>
      <c r="DC22" s="54"/>
      <c r="DD22" s="54"/>
      <c r="DE22" s="54"/>
      <c r="DF22" s="54"/>
      <c r="DG22" s="5">
        <f t="shared" si="40"/>
        <v>0</v>
      </c>
      <c r="DH22" s="15">
        <f t="shared" si="34"/>
        <v>0</v>
      </c>
      <c r="DI22" s="4">
        <f t="shared" si="35"/>
        <v>0</v>
      </c>
      <c r="DJ22" s="16">
        <f t="shared" si="41"/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39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1"/>
      </c>
      <c r="M23" s="31">
        <f t="shared" si="2"/>
        <v>0</v>
      </c>
      <c r="N23" s="6">
        <f t="shared" si="3"/>
        <v>0</v>
      </c>
      <c r="O23" s="34">
        <f t="shared" si="4"/>
        <v>0</v>
      </c>
      <c r="P23" s="35">
        <f t="shared" si="5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6"/>
        <v>0</v>
      </c>
      <c r="AD23" s="15">
        <f t="shared" si="7"/>
        <v>0</v>
      </c>
      <c r="AE23" s="4">
        <f t="shared" si="8"/>
        <v>0</v>
      </c>
      <c r="AF23" s="16">
        <f t="shared" si="9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10"/>
        <v>0</v>
      </c>
      <c r="AQ23" s="15">
        <f t="shared" si="11"/>
        <v>0</v>
      </c>
      <c r="AR23" s="4">
        <f t="shared" si="12"/>
        <v>0</v>
      </c>
      <c r="AS23" s="16">
        <f t="shared" si="13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4"/>
        <v>0</v>
      </c>
      <c r="BC23" s="15">
        <f t="shared" si="15"/>
        <v>0</v>
      </c>
      <c r="BD23" s="4">
        <f t="shared" si="16"/>
        <v>0</v>
      </c>
      <c r="BE23" s="16">
        <f t="shared" si="17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8"/>
        <v>0</v>
      </c>
      <c r="BO23" s="15">
        <f t="shared" si="19"/>
        <v>0</v>
      </c>
      <c r="BP23" s="4">
        <f t="shared" si="20"/>
        <v>0</v>
      </c>
      <c r="BQ23" s="16">
        <f t="shared" si="21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2"/>
        <v>0</v>
      </c>
      <c r="CA23" s="15">
        <f t="shared" si="23"/>
        <v>0</v>
      </c>
      <c r="CB23" s="4">
        <f t="shared" si="24"/>
        <v>0</v>
      </c>
      <c r="CC23" s="16">
        <f t="shared" si="25"/>
        <v>0</v>
      </c>
      <c r="CD23" s="52"/>
      <c r="CE23" s="53"/>
      <c r="CF23" s="54"/>
      <c r="CG23" s="54"/>
      <c r="CH23" s="54"/>
      <c r="CI23" s="54"/>
      <c r="CJ23" s="54"/>
      <c r="CK23" s="5">
        <f t="shared" si="26"/>
        <v>0</v>
      </c>
      <c r="CL23" s="15">
        <f t="shared" si="27"/>
        <v>0</v>
      </c>
      <c r="CM23" s="4">
        <f t="shared" si="28"/>
        <v>0</v>
      </c>
      <c r="CN23" s="16">
        <f t="shared" si="29"/>
        <v>0</v>
      </c>
      <c r="CO23" s="52"/>
      <c r="CP23" s="53"/>
      <c r="CQ23" s="54"/>
      <c r="CR23" s="54"/>
      <c r="CS23" s="54"/>
      <c r="CT23" s="54"/>
      <c r="CU23" s="54"/>
      <c r="CV23" s="5">
        <f t="shared" si="30"/>
        <v>0</v>
      </c>
      <c r="CW23" s="15">
        <f t="shared" si="31"/>
        <v>0</v>
      </c>
      <c r="CX23" s="4">
        <f t="shared" si="32"/>
        <v>0</v>
      </c>
      <c r="CY23" s="16">
        <f t="shared" si="33"/>
        <v>0</v>
      </c>
      <c r="CZ23" s="52"/>
      <c r="DA23" s="53"/>
      <c r="DB23" s="54"/>
      <c r="DC23" s="54"/>
      <c r="DD23" s="54"/>
      <c r="DE23" s="54"/>
      <c r="DF23" s="54"/>
      <c r="DG23" s="5">
        <f t="shared" si="40"/>
        <v>0</v>
      </c>
      <c r="DH23" s="15">
        <f t="shared" si="34"/>
        <v>0</v>
      </c>
      <c r="DI23" s="4">
        <f t="shared" si="35"/>
        <v>0</v>
      </c>
      <c r="DJ23" s="16">
        <f t="shared" si="41"/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39"/>
      </c>
      <c r="I24" s="13">
        <f>IF(AND($I$2="Y",K24&gt;0,OR(AND(H24=1,H32=10),AND(H24=2,H40=20),AND(H24=3,H48=30),AND(H24=4,H57=40),AND(H24=5,H66=50),AND(H24=6,H75=60),AND(H24=7,H84=70),AND(H24=8,H93=80),AND(H24=9,H102=90),AND(H24=10,H111=100))),VLOOKUP(K24-1,SortLookup!$A$13:$B$16,2,FALSE),"")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1"/>
      </c>
      <c r="M24" s="31">
        <f t="shared" si="2"/>
        <v>0</v>
      </c>
      <c r="N24" s="6">
        <f t="shared" si="3"/>
        <v>0</v>
      </c>
      <c r="O24" s="34">
        <f t="shared" si="4"/>
        <v>0</v>
      </c>
      <c r="P24" s="35">
        <f t="shared" si="5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6"/>
        <v>0</v>
      </c>
      <c r="AD24" s="15">
        <f t="shared" si="7"/>
        <v>0</v>
      </c>
      <c r="AE24" s="4">
        <f t="shared" si="8"/>
        <v>0</v>
      </c>
      <c r="AF24" s="16">
        <f t="shared" si="9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10"/>
        <v>0</v>
      </c>
      <c r="AQ24" s="15">
        <f t="shared" si="11"/>
        <v>0</v>
      </c>
      <c r="AR24" s="4">
        <f t="shared" si="12"/>
        <v>0</v>
      </c>
      <c r="AS24" s="16">
        <f t="shared" si="13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4"/>
        <v>0</v>
      </c>
      <c r="BC24" s="15">
        <f t="shared" si="15"/>
        <v>0</v>
      </c>
      <c r="BD24" s="4">
        <f t="shared" si="16"/>
        <v>0</v>
      </c>
      <c r="BE24" s="16">
        <f t="shared" si="17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8"/>
        <v>0</v>
      </c>
      <c r="BO24" s="15">
        <f t="shared" si="19"/>
        <v>0</v>
      </c>
      <c r="BP24" s="4">
        <f t="shared" si="20"/>
        <v>0</v>
      </c>
      <c r="BQ24" s="16">
        <f t="shared" si="21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2"/>
        <v>0</v>
      </c>
      <c r="CA24" s="15">
        <f t="shared" si="23"/>
        <v>0</v>
      </c>
      <c r="CB24" s="4">
        <f t="shared" si="24"/>
        <v>0</v>
      </c>
      <c r="CC24" s="16">
        <f t="shared" si="25"/>
        <v>0</v>
      </c>
      <c r="CD24" s="52"/>
      <c r="CE24" s="53"/>
      <c r="CF24" s="54"/>
      <c r="CG24" s="54"/>
      <c r="CH24" s="54"/>
      <c r="CI24" s="54"/>
      <c r="CJ24" s="54"/>
      <c r="CK24" s="5">
        <f t="shared" si="26"/>
        <v>0</v>
      </c>
      <c r="CL24" s="15">
        <f t="shared" si="27"/>
        <v>0</v>
      </c>
      <c r="CM24" s="4">
        <f t="shared" si="28"/>
        <v>0</v>
      </c>
      <c r="CN24" s="16">
        <f t="shared" si="29"/>
        <v>0</v>
      </c>
      <c r="CO24" s="52"/>
      <c r="CP24" s="53"/>
      <c r="CQ24" s="54"/>
      <c r="CR24" s="54"/>
      <c r="CS24" s="54"/>
      <c r="CT24" s="54"/>
      <c r="CU24" s="54"/>
      <c r="CV24" s="5">
        <f t="shared" si="30"/>
        <v>0</v>
      </c>
      <c r="CW24" s="15">
        <f t="shared" si="31"/>
        <v>0</v>
      </c>
      <c r="CX24" s="4">
        <f t="shared" si="32"/>
        <v>0</v>
      </c>
      <c r="CY24" s="16">
        <f t="shared" si="33"/>
        <v>0</v>
      </c>
      <c r="CZ24" s="52"/>
      <c r="DA24" s="53"/>
      <c r="DB24" s="54"/>
      <c r="DC24" s="54"/>
      <c r="DD24" s="54"/>
      <c r="DE24" s="54"/>
      <c r="DF24" s="54"/>
      <c r="DG24" s="5">
        <f t="shared" si="40"/>
        <v>0</v>
      </c>
      <c r="DH24" s="15">
        <f t="shared" si="34"/>
        <v>0</v>
      </c>
      <c r="DI24" s="4">
        <f t="shared" si="35"/>
        <v>0</v>
      </c>
      <c r="DJ24" s="16">
        <f t="shared" si="41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9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1"/>
      </c>
      <c r="M25" s="31">
        <f t="shared" si="2"/>
        <v>0</v>
      </c>
      <c r="N25" s="6">
        <f t="shared" si="3"/>
        <v>0</v>
      </c>
      <c r="O25" s="34">
        <f t="shared" si="4"/>
        <v>0</v>
      </c>
      <c r="P25" s="35">
        <f t="shared" si="5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6"/>
        <v>0</v>
      </c>
      <c r="AD25" s="15">
        <f t="shared" si="7"/>
        <v>0</v>
      </c>
      <c r="AE25" s="4">
        <f t="shared" si="8"/>
        <v>0</v>
      </c>
      <c r="AF25" s="16">
        <f t="shared" si="9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10"/>
        <v>0</v>
      </c>
      <c r="AQ25" s="15">
        <f t="shared" si="11"/>
        <v>0</v>
      </c>
      <c r="AR25" s="4">
        <f t="shared" si="12"/>
        <v>0</v>
      </c>
      <c r="AS25" s="16">
        <f t="shared" si="13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4"/>
        <v>0</v>
      </c>
      <c r="BC25" s="15">
        <f t="shared" si="15"/>
        <v>0</v>
      </c>
      <c r="BD25" s="4">
        <f t="shared" si="16"/>
        <v>0</v>
      </c>
      <c r="BE25" s="16">
        <f t="shared" si="17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8"/>
        <v>0</v>
      </c>
      <c r="BO25" s="15">
        <f t="shared" si="19"/>
        <v>0</v>
      </c>
      <c r="BP25" s="4">
        <f t="shared" si="20"/>
        <v>0</v>
      </c>
      <c r="BQ25" s="16">
        <f t="shared" si="21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2"/>
        <v>0</v>
      </c>
      <c r="CA25" s="15">
        <f t="shared" si="23"/>
        <v>0</v>
      </c>
      <c r="CB25" s="4">
        <f t="shared" si="24"/>
        <v>0</v>
      </c>
      <c r="CC25" s="16">
        <f t="shared" si="25"/>
        <v>0</v>
      </c>
      <c r="CD25" s="52"/>
      <c r="CE25" s="53"/>
      <c r="CF25" s="54"/>
      <c r="CG25" s="54"/>
      <c r="CH25" s="54"/>
      <c r="CI25" s="54"/>
      <c r="CJ25" s="54"/>
      <c r="CK25" s="5">
        <f t="shared" si="26"/>
        <v>0</v>
      </c>
      <c r="CL25" s="15">
        <f t="shared" si="27"/>
        <v>0</v>
      </c>
      <c r="CM25" s="4">
        <f t="shared" si="28"/>
        <v>0</v>
      </c>
      <c r="CN25" s="16">
        <f t="shared" si="29"/>
        <v>0</v>
      </c>
      <c r="CO25" s="52"/>
      <c r="CP25" s="53"/>
      <c r="CQ25" s="54"/>
      <c r="CR25" s="54"/>
      <c r="CS25" s="54"/>
      <c r="CT25" s="54"/>
      <c r="CU25" s="54"/>
      <c r="CV25" s="5">
        <f t="shared" si="30"/>
        <v>0</v>
      </c>
      <c r="CW25" s="15">
        <f t="shared" si="31"/>
        <v>0</v>
      </c>
      <c r="CX25" s="4">
        <f t="shared" si="32"/>
        <v>0</v>
      </c>
      <c r="CY25" s="16">
        <f t="shared" si="33"/>
        <v>0</v>
      </c>
      <c r="CZ25" s="52"/>
      <c r="DA25" s="53"/>
      <c r="DB25" s="54"/>
      <c r="DC25" s="54"/>
      <c r="DD25" s="54"/>
      <c r="DE25" s="54"/>
      <c r="DF25" s="54"/>
      <c r="DG25" s="5">
        <f t="shared" si="40"/>
        <v>0</v>
      </c>
      <c r="DH25" s="15">
        <f t="shared" si="34"/>
        <v>0</v>
      </c>
      <c r="DI25" s="4">
        <f t="shared" si="35"/>
        <v>0</v>
      </c>
      <c r="DJ25" s="16">
        <f t="shared" si="41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9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1"/>
      </c>
      <c r="M26" s="31">
        <f t="shared" si="2"/>
        <v>0</v>
      </c>
      <c r="N26" s="6">
        <f t="shared" si="3"/>
        <v>0</v>
      </c>
      <c r="O26" s="34">
        <f t="shared" si="4"/>
        <v>0</v>
      </c>
      <c r="P26" s="35">
        <f t="shared" si="5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6"/>
        <v>0</v>
      </c>
      <c r="AD26" s="15">
        <f t="shared" si="7"/>
        <v>0</v>
      </c>
      <c r="AE26" s="4">
        <f t="shared" si="8"/>
        <v>0</v>
      </c>
      <c r="AF26" s="16">
        <f t="shared" si="9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10"/>
        <v>0</v>
      </c>
      <c r="AQ26" s="15">
        <f t="shared" si="11"/>
        <v>0</v>
      </c>
      <c r="AR26" s="4">
        <f t="shared" si="12"/>
        <v>0</v>
      </c>
      <c r="AS26" s="16">
        <f t="shared" si="13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4"/>
        <v>0</v>
      </c>
      <c r="BC26" s="15">
        <f t="shared" si="15"/>
        <v>0</v>
      </c>
      <c r="BD26" s="4">
        <f t="shared" si="16"/>
        <v>0</v>
      </c>
      <c r="BE26" s="16">
        <f t="shared" si="17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8"/>
        <v>0</v>
      </c>
      <c r="BO26" s="15">
        <f t="shared" si="19"/>
        <v>0</v>
      </c>
      <c r="BP26" s="4">
        <f t="shared" si="20"/>
        <v>0</v>
      </c>
      <c r="BQ26" s="16">
        <f t="shared" si="21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2"/>
        <v>0</v>
      </c>
      <c r="CA26" s="15">
        <f t="shared" si="23"/>
        <v>0</v>
      </c>
      <c r="CB26" s="4">
        <f t="shared" si="24"/>
        <v>0</v>
      </c>
      <c r="CC26" s="16">
        <f t="shared" si="25"/>
        <v>0</v>
      </c>
      <c r="CD26" s="52"/>
      <c r="CE26" s="53"/>
      <c r="CF26" s="54"/>
      <c r="CG26" s="54"/>
      <c r="CH26" s="54"/>
      <c r="CI26" s="54"/>
      <c r="CJ26" s="54"/>
      <c r="CK26" s="5">
        <f t="shared" si="26"/>
        <v>0</v>
      </c>
      <c r="CL26" s="15">
        <f t="shared" si="27"/>
        <v>0</v>
      </c>
      <c r="CM26" s="4">
        <f t="shared" si="28"/>
        <v>0</v>
      </c>
      <c r="CN26" s="16">
        <f t="shared" si="29"/>
        <v>0</v>
      </c>
      <c r="CO26" s="52"/>
      <c r="CP26" s="53"/>
      <c r="CQ26" s="54"/>
      <c r="CR26" s="54"/>
      <c r="CS26" s="54"/>
      <c r="CT26" s="54"/>
      <c r="CU26" s="54"/>
      <c r="CV26" s="5">
        <f t="shared" si="30"/>
        <v>0</v>
      </c>
      <c r="CW26" s="15">
        <f t="shared" si="31"/>
        <v>0</v>
      </c>
      <c r="CX26" s="4">
        <f t="shared" si="32"/>
        <v>0</v>
      </c>
      <c r="CY26" s="16">
        <f t="shared" si="33"/>
        <v>0</v>
      </c>
      <c r="CZ26" s="52"/>
      <c r="DA26" s="53"/>
      <c r="DB26" s="54"/>
      <c r="DC26" s="54"/>
      <c r="DD26" s="54"/>
      <c r="DE26" s="54"/>
      <c r="DF26" s="54"/>
      <c r="DG26" s="5">
        <f t="shared" si="40"/>
        <v>0</v>
      </c>
      <c r="DH26" s="15">
        <f t="shared" si="34"/>
        <v>0</v>
      </c>
      <c r="DI26" s="4">
        <f t="shared" si="35"/>
        <v>0</v>
      </c>
      <c r="DJ26" s="16">
        <f t="shared" si="41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9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1"/>
      </c>
      <c r="M27" s="31">
        <f t="shared" si="2"/>
        <v>0</v>
      </c>
      <c r="N27" s="6">
        <f t="shared" si="3"/>
        <v>0</v>
      </c>
      <c r="O27" s="34">
        <f t="shared" si="4"/>
        <v>0</v>
      </c>
      <c r="P27" s="35">
        <f t="shared" si="5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6"/>
        <v>0</v>
      </c>
      <c r="AD27" s="15">
        <f t="shared" si="7"/>
        <v>0</v>
      </c>
      <c r="AE27" s="4">
        <f t="shared" si="8"/>
        <v>0</v>
      </c>
      <c r="AF27" s="16">
        <f t="shared" si="9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10"/>
        <v>0</v>
      </c>
      <c r="AQ27" s="15">
        <f t="shared" si="11"/>
        <v>0</v>
      </c>
      <c r="AR27" s="4">
        <f t="shared" si="12"/>
        <v>0</v>
      </c>
      <c r="AS27" s="16">
        <f t="shared" si="13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4"/>
        <v>0</v>
      </c>
      <c r="BC27" s="15">
        <f t="shared" si="15"/>
        <v>0</v>
      </c>
      <c r="BD27" s="4">
        <f t="shared" si="16"/>
        <v>0</v>
      </c>
      <c r="BE27" s="16">
        <f t="shared" si="17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8"/>
        <v>0</v>
      </c>
      <c r="BO27" s="15">
        <f t="shared" si="19"/>
        <v>0</v>
      </c>
      <c r="BP27" s="4">
        <f t="shared" si="20"/>
        <v>0</v>
      </c>
      <c r="BQ27" s="16">
        <f t="shared" si="21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2"/>
        <v>0</v>
      </c>
      <c r="CA27" s="15">
        <f t="shared" si="23"/>
        <v>0</v>
      </c>
      <c r="CB27" s="4">
        <f t="shared" si="24"/>
        <v>0</v>
      </c>
      <c r="CC27" s="16">
        <f t="shared" si="25"/>
        <v>0</v>
      </c>
      <c r="CD27" s="52"/>
      <c r="CE27" s="53"/>
      <c r="CF27" s="54"/>
      <c r="CG27" s="54"/>
      <c r="CH27" s="54"/>
      <c r="CI27" s="54"/>
      <c r="CJ27" s="54"/>
      <c r="CK27" s="5">
        <f t="shared" si="26"/>
        <v>0</v>
      </c>
      <c r="CL27" s="15">
        <f t="shared" si="27"/>
        <v>0</v>
      </c>
      <c r="CM27" s="4">
        <f t="shared" si="28"/>
        <v>0</v>
      </c>
      <c r="CN27" s="16">
        <f t="shared" si="29"/>
        <v>0</v>
      </c>
      <c r="CO27" s="52"/>
      <c r="CP27" s="53"/>
      <c r="CQ27" s="54"/>
      <c r="CR27" s="54"/>
      <c r="CS27" s="54"/>
      <c r="CT27" s="54"/>
      <c r="CU27" s="54"/>
      <c r="CV27" s="5">
        <f t="shared" si="30"/>
        <v>0</v>
      </c>
      <c r="CW27" s="15">
        <f t="shared" si="31"/>
        <v>0</v>
      </c>
      <c r="CX27" s="4">
        <f t="shared" si="32"/>
        <v>0</v>
      </c>
      <c r="CY27" s="16">
        <f t="shared" si="33"/>
        <v>0</v>
      </c>
      <c r="CZ27" s="52"/>
      <c r="DA27" s="53"/>
      <c r="DB27" s="54"/>
      <c r="DC27" s="54"/>
      <c r="DD27" s="54"/>
      <c r="DE27" s="54"/>
      <c r="DF27" s="54"/>
      <c r="DG27" s="5">
        <f t="shared" si="40"/>
        <v>0</v>
      </c>
      <c r="DH27" s="15">
        <f t="shared" si="34"/>
        <v>0</v>
      </c>
      <c r="DI27" s="4">
        <f t="shared" si="35"/>
        <v>0</v>
      </c>
      <c r="DJ27" s="16">
        <f t="shared" si="41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1"/>
      </c>
      <c r="M28" s="31">
        <f t="shared" si="2"/>
        <v>0</v>
      </c>
      <c r="N28" s="6">
        <f t="shared" si="3"/>
        <v>0</v>
      </c>
      <c r="O28" s="34">
        <f t="shared" si="4"/>
        <v>0</v>
      </c>
      <c r="P28" s="35">
        <f t="shared" si="5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6"/>
        <v>0</v>
      </c>
      <c r="AD28" s="15">
        <f t="shared" si="7"/>
        <v>0</v>
      </c>
      <c r="AE28" s="4">
        <f t="shared" si="8"/>
        <v>0</v>
      </c>
      <c r="AF28" s="16">
        <f t="shared" si="9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10"/>
        <v>0</v>
      </c>
      <c r="AQ28" s="15">
        <f t="shared" si="11"/>
        <v>0</v>
      </c>
      <c r="AR28" s="4">
        <f t="shared" si="12"/>
        <v>0</v>
      </c>
      <c r="AS28" s="16">
        <f t="shared" si="13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4"/>
        <v>0</v>
      </c>
      <c r="BC28" s="15">
        <f t="shared" si="15"/>
        <v>0</v>
      </c>
      <c r="BD28" s="4">
        <f t="shared" si="16"/>
        <v>0</v>
      </c>
      <c r="BE28" s="16">
        <f t="shared" si="17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8"/>
        <v>0</v>
      </c>
      <c r="BO28" s="15">
        <f t="shared" si="19"/>
        <v>0</v>
      </c>
      <c r="BP28" s="4">
        <f t="shared" si="20"/>
        <v>0</v>
      </c>
      <c r="BQ28" s="16">
        <f t="shared" si="21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2"/>
        <v>0</v>
      </c>
      <c r="CA28" s="15">
        <f t="shared" si="23"/>
        <v>0</v>
      </c>
      <c r="CB28" s="4">
        <f t="shared" si="24"/>
        <v>0</v>
      </c>
      <c r="CC28" s="16">
        <f t="shared" si="25"/>
        <v>0</v>
      </c>
      <c r="CD28" s="52"/>
      <c r="CE28" s="53"/>
      <c r="CF28" s="54"/>
      <c r="CG28" s="54"/>
      <c r="CH28" s="54"/>
      <c r="CI28" s="54"/>
      <c r="CJ28" s="54"/>
      <c r="CK28" s="5">
        <f t="shared" si="26"/>
        <v>0</v>
      </c>
      <c r="CL28" s="15">
        <f t="shared" si="27"/>
        <v>0</v>
      </c>
      <c r="CM28" s="4">
        <f t="shared" si="28"/>
        <v>0</v>
      </c>
      <c r="CN28" s="16">
        <f t="shared" si="29"/>
        <v>0</v>
      </c>
      <c r="CO28" s="52"/>
      <c r="CP28" s="53"/>
      <c r="CQ28" s="54"/>
      <c r="CR28" s="54"/>
      <c r="CS28" s="54"/>
      <c r="CT28" s="54"/>
      <c r="CU28" s="54"/>
      <c r="CV28" s="5">
        <f t="shared" si="30"/>
        <v>0</v>
      </c>
      <c r="CW28" s="15">
        <f t="shared" si="31"/>
        <v>0</v>
      </c>
      <c r="CX28" s="4">
        <f t="shared" si="32"/>
        <v>0</v>
      </c>
      <c r="CY28" s="16">
        <f t="shared" si="33"/>
        <v>0</v>
      </c>
      <c r="CZ28" s="52"/>
      <c r="DA28" s="53"/>
      <c r="DB28" s="54"/>
      <c r="DC28" s="54"/>
      <c r="DD28" s="54"/>
      <c r="DE28" s="54"/>
      <c r="DF28" s="54"/>
      <c r="DG28" s="5">
        <f t="shared" si="40"/>
        <v>0</v>
      </c>
      <c r="DH28" s="15">
        <f t="shared" si="34"/>
        <v>0</v>
      </c>
      <c r="DI28" s="4">
        <f t="shared" si="35"/>
        <v>0</v>
      </c>
      <c r="DJ28" s="16">
        <f t="shared" si="41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1"/>
      </c>
      <c r="M29" s="31">
        <f t="shared" si="2"/>
        <v>0</v>
      </c>
      <c r="N29" s="6">
        <f t="shared" si="3"/>
        <v>0</v>
      </c>
      <c r="O29" s="34">
        <f t="shared" si="4"/>
        <v>0</v>
      </c>
      <c r="P29" s="35">
        <f t="shared" si="5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6"/>
        <v>0</v>
      </c>
      <c r="AD29" s="15">
        <f t="shared" si="7"/>
        <v>0</v>
      </c>
      <c r="AE29" s="4">
        <f t="shared" si="8"/>
        <v>0</v>
      </c>
      <c r="AF29" s="16">
        <f t="shared" si="9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10"/>
        <v>0</v>
      </c>
      <c r="AQ29" s="15">
        <f t="shared" si="11"/>
        <v>0</v>
      </c>
      <c r="AR29" s="4">
        <f t="shared" si="12"/>
        <v>0</v>
      </c>
      <c r="AS29" s="16">
        <f t="shared" si="13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4"/>
        <v>0</v>
      </c>
      <c r="BC29" s="15">
        <f t="shared" si="15"/>
        <v>0</v>
      </c>
      <c r="BD29" s="4">
        <f t="shared" si="16"/>
        <v>0</v>
      </c>
      <c r="BE29" s="16">
        <f t="shared" si="17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8"/>
        <v>0</v>
      </c>
      <c r="BO29" s="15">
        <f t="shared" si="19"/>
        <v>0</v>
      </c>
      <c r="BP29" s="4">
        <f t="shared" si="20"/>
        <v>0</v>
      </c>
      <c r="BQ29" s="16">
        <f t="shared" si="21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2"/>
        <v>0</v>
      </c>
      <c r="CA29" s="15">
        <f t="shared" si="23"/>
        <v>0</v>
      </c>
      <c r="CB29" s="4">
        <f t="shared" si="24"/>
        <v>0</v>
      </c>
      <c r="CC29" s="16">
        <f t="shared" si="25"/>
        <v>0</v>
      </c>
      <c r="CD29" s="52"/>
      <c r="CE29" s="53"/>
      <c r="CF29" s="54"/>
      <c r="CG29" s="54"/>
      <c r="CH29" s="54"/>
      <c r="CI29" s="54"/>
      <c r="CJ29" s="54"/>
      <c r="CK29" s="5">
        <f t="shared" si="26"/>
        <v>0</v>
      </c>
      <c r="CL29" s="15">
        <f t="shared" si="27"/>
        <v>0</v>
      </c>
      <c r="CM29" s="4">
        <f t="shared" si="28"/>
        <v>0</v>
      </c>
      <c r="CN29" s="16">
        <f t="shared" si="29"/>
        <v>0</v>
      </c>
      <c r="CO29" s="52"/>
      <c r="CP29" s="53"/>
      <c r="CQ29" s="54"/>
      <c r="CR29" s="54"/>
      <c r="CS29" s="54"/>
      <c r="CT29" s="54"/>
      <c r="CU29" s="54"/>
      <c r="CV29" s="5">
        <f t="shared" si="30"/>
        <v>0</v>
      </c>
      <c r="CW29" s="15">
        <f t="shared" si="31"/>
        <v>0</v>
      </c>
      <c r="CX29" s="4">
        <f t="shared" si="32"/>
        <v>0</v>
      </c>
      <c r="CY29" s="16">
        <f t="shared" si="33"/>
        <v>0</v>
      </c>
      <c r="CZ29" s="52"/>
      <c r="DA29" s="53"/>
      <c r="DB29" s="54"/>
      <c r="DC29" s="54"/>
      <c r="DD29" s="54"/>
      <c r="DE29" s="54"/>
      <c r="DF29" s="54"/>
      <c r="DG29" s="5">
        <f t="shared" si="40"/>
        <v>0</v>
      </c>
      <c r="DH29" s="15">
        <f t="shared" si="34"/>
        <v>0</v>
      </c>
      <c r="DI29" s="4">
        <f t="shared" si="35"/>
        <v>0</v>
      </c>
      <c r="DJ29" s="16">
        <f t="shared" si="41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1"/>
      </c>
      <c r="M30" s="31">
        <f t="shared" si="2"/>
        <v>0</v>
      </c>
      <c r="N30" s="6">
        <f t="shared" si="3"/>
        <v>0</v>
      </c>
      <c r="O30" s="34">
        <f t="shared" si="4"/>
        <v>0</v>
      </c>
      <c r="P30" s="35">
        <f t="shared" si="5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6"/>
        <v>0</v>
      </c>
      <c r="AD30" s="15">
        <f t="shared" si="7"/>
        <v>0</v>
      </c>
      <c r="AE30" s="4">
        <f t="shared" si="8"/>
        <v>0</v>
      </c>
      <c r="AF30" s="16">
        <f t="shared" si="9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10"/>
        <v>0</v>
      </c>
      <c r="AQ30" s="15">
        <f t="shared" si="11"/>
        <v>0</v>
      </c>
      <c r="AR30" s="4">
        <f t="shared" si="12"/>
        <v>0</v>
      </c>
      <c r="AS30" s="16">
        <f t="shared" si="13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4"/>
        <v>0</v>
      </c>
      <c r="BC30" s="15">
        <f t="shared" si="15"/>
        <v>0</v>
      </c>
      <c r="BD30" s="4">
        <f t="shared" si="16"/>
        <v>0</v>
      </c>
      <c r="BE30" s="16">
        <f t="shared" si="17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8"/>
        <v>0</v>
      </c>
      <c r="BO30" s="15">
        <f t="shared" si="19"/>
        <v>0</v>
      </c>
      <c r="BP30" s="4">
        <f t="shared" si="20"/>
        <v>0</v>
      </c>
      <c r="BQ30" s="16">
        <f t="shared" si="21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2"/>
        <v>0</v>
      </c>
      <c r="CA30" s="15">
        <f t="shared" si="23"/>
        <v>0</v>
      </c>
      <c r="CB30" s="4">
        <f t="shared" si="24"/>
        <v>0</v>
      </c>
      <c r="CC30" s="16">
        <f t="shared" si="25"/>
        <v>0</v>
      </c>
      <c r="CD30" s="52"/>
      <c r="CE30" s="53"/>
      <c r="CF30" s="54"/>
      <c r="CG30" s="54"/>
      <c r="CH30" s="54"/>
      <c r="CI30" s="54"/>
      <c r="CJ30" s="54"/>
      <c r="CK30" s="5">
        <f t="shared" si="26"/>
        <v>0</v>
      </c>
      <c r="CL30" s="15">
        <f t="shared" si="27"/>
        <v>0</v>
      </c>
      <c r="CM30" s="4">
        <f t="shared" si="28"/>
        <v>0</v>
      </c>
      <c r="CN30" s="16">
        <f t="shared" si="29"/>
        <v>0</v>
      </c>
      <c r="CO30" s="52"/>
      <c r="CP30" s="53"/>
      <c r="CQ30" s="54"/>
      <c r="CR30" s="54"/>
      <c r="CS30" s="54"/>
      <c r="CT30" s="54"/>
      <c r="CU30" s="54"/>
      <c r="CV30" s="5">
        <f t="shared" si="30"/>
        <v>0</v>
      </c>
      <c r="CW30" s="15">
        <f t="shared" si="31"/>
        <v>0</v>
      </c>
      <c r="CX30" s="4">
        <f t="shared" si="32"/>
        <v>0</v>
      </c>
      <c r="CY30" s="16">
        <f t="shared" si="33"/>
        <v>0</v>
      </c>
      <c r="CZ30" s="52"/>
      <c r="DA30" s="53"/>
      <c r="DB30" s="54"/>
      <c r="DC30" s="54"/>
      <c r="DD30" s="54"/>
      <c r="DE30" s="54"/>
      <c r="DF30" s="54"/>
      <c r="DG30" s="5">
        <f t="shared" si="40"/>
        <v>0</v>
      </c>
      <c r="DH30" s="15">
        <f t="shared" si="34"/>
        <v>0</v>
      </c>
      <c r="DI30" s="4">
        <f t="shared" si="35"/>
        <v>0</v>
      </c>
      <c r="DJ30" s="16">
        <f t="shared" si="41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1"/>
      </c>
      <c r="M31" s="31">
        <f t="shared" si="2"/>
        <v>0</v>
      </c>
      <c r="N31" s="6">
        <f t="shared" si="3"/>
        <v>0</v>
      </c>
      <c r="O31" s="34">
        <f t="shared" si="4"/>
        <v>0</v>
      </c>
      <c r="P31" s="35">
        <f t="shared" si="5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6"/>
        <v>0</v>
      </c>
      <c r="AD31" s="15">
        <f t="shared" si="7"/>
        <v>0</v>
      </c>
      <c r="AE31" s="4">
        <f t="shared" si="8"/>
        <v>0</v>
      </c>
      <c r="AF31" s="16">
        <f t="shared" si="9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10"/>
        <v>0</v>
      </c>
      <c r="AQ31" s="15">
        <f t="shared" si="11"/>
        <v>0</v>
      </c>
      <c r="AR31" s="4">
        <f t="shared" si="12"/>
        <v>0</v>
      </c>
      <c r="AS31" s="16">
        <f t="shared" si="13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4"/>
        <v>0</v>
      </c>
      <c r="BC31" s="15">
        <f t="shared" si="15"/>
        <v>0</v>
      </c>
      <c r="BD31" s="4">
        <f t="shared" si="16"/>
        <v>0</v>
      </c>
      <c r="BE31" s="16">
        <f t="shared" si="17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8"/>
        <v>0</v>
      </c>
      <c r="BO31" s="15">
        <f t="shared" si="19"/>
        <v>0</v>
      </c>
      <c r="BP31" s="4">
        <f t="shared" si="20"/>
        <v>0</v>
      </c>
      <c r="BQ31" s="16">
        <f t="shared" si="21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2"/>
        <v>0</v>
      </c>
      <c r="CA31" s="15">
        <f t="shared" si="23"/>
        <v>0</v>
      </c>
      <c r="CB31" s="4">
        <f t="shared" si="24"/>
        <v>0</v>
      </c>
      <c r="CC31" s="16">
        <f t="shared" si="25"/>
        <v>0</v>
      </c>
      <c r="CD31" s="52"/>
      <c r="CE31" s="53"/>
      <c r="CF31" s="54"/>
      <c r="CG31" s="54"/>
      <c r="CH31" s="54"/>
      <c r="CI31" s="54"/>
      <c r="CJ31" s="54"/>
      <c r="CK31" s="5">
        <f t="shared" si="26"/>
        <v>0</v>
      </c>
      <c r="CL31" s="15">
        <f t="shared" si="27"/>
        <v>0</v>
      </c>
      <c r="CM31" s="4">
        <f t="shared" si="28"/>
        <v>0</v>
      </c>
      <c r="CN31" s="16">
        <f t="shared" si="29"/>
        <v>0</v>
      </c>
      <c r="CO31" s="52"/>
      <c r="CP31" s="53"/>
      <c r="CQ31" s="54"/>
      <c r="CR31" s="54"/>
      <c r="CS31" s="54"/>
      <c r="CT31" s="54"/>
      <c r="CU31" s="54"/>
      <c r="CV31" s="5">
        <f t="shared" si="30"/>
        <v>0</v>
      </c>
      <c r="CW31" s="15">
        <f t="shared" si="31"/>
        <v>0</v>
      </c>
      <c r="CX31" s="4">
        <f t="shared" si="32"/>
        <v>0</v>
      </c>
      <c r="CY31" s="16">
        <f t="shared" si="33"/>
        <v>0</v>
      </c>
      <c r="CZ31" s="52"/>
      <c r="DA31" s="53"/>
      <c r="DB31" s="54"/>
      <c r="DC31" s="54"/>
      <c r="DD31" s="54"/>
      <c r="DE31" s="54"/>
      <c r="DF31" s="54"/>
      <c r="DG31" s="5">
        <f t="shared" si="40"/>
        <v>0</v>
      </c>
      <c r="DH31" s="15">
        <f t="shared" si="34"/>
        <v>0</v>
      </c>
      <c r="DI31" s="4">
        <f t="shared" si="35"/>
        <v>0</v>
      </c>
      <c r="DJ31" s="16">
        <f t="shared" si="41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1"/>
      </c>
      <c r="M32" s="31">
        <f t="shared" si="2"/>
        <v>0</v>
      </c>
      <c r="N32" s="6">
        <f t="shared" si="3"/>
        <v>0</v>
      </c>
      <c r="O32" s="34">
        <f t="shared" si="4"/>
        <v>0</v>
      </c>
      <c r="P32" s="35">
        <f t="shared" si="5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6"/>
        <v>0</v>
      </c>
      <c r="AD32" s="15">
        <f t="shared" si="7"/>
        <v>0</v>
      </c>
      <c r="AE32" s="4">
        <f t="shared" si="8"/>
        <v>0</v>
      </c>
      <c r="AF32" s="16">
        <f t="shared" si="9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10"/>
        <v>0</v>
      </c>
      <c r="AQ32" s="15">
        <f t="shared" si="11"/>
        <v>0</v>
      </c>
      <c r="AR32" s="4">
        <f t="shared" si="12"/>
        <v>0</v>
      </c>
      <c r="AS32" s="16">
        <f t="shared" si="13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4"/>
        <v>0</v>
      </c>
      <c r="BC32" s="15">
        <f t="shared" si="15"/>
        <v>0</v>
      </c>
      <c r="BD32" s="4">
        <f t="shared" si="16"/>
        <v>0</v>
      </c>
      <c r="BE32" s="16">
        <f t="shared" si="17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8"/>
        <v>0</v>
      </c>
      <c r="BO32" s="15">
        <f t="shared" si="19"/>
        <v>0</v>
      </c>
      <c r="BP32" s="4">
        <f t="shared" si="20"/>
        <v>0</v>
      </c>
      <c r="BQ32" s="16">
        <f t="shared" si="21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2"/>
        <v>0</v>
      </c>
      <c r="CA32" s="15">
        <f t="shared" si="23"/>
        <v>0</v>
      </c>
      <c r="CB32" s="4">
        <f t="shared" si="24"/>
        <v>0</v>
      </c>
      <c r="CC32" s="16">
        <f t="shared" si="25"/>
        <v>0</v>
      </c>
      <c r="CD32" s="52"/>
      <c r="CE32" s="53"/>
      <c r="CF32" s="54"/>
      <c r="CG32" s="54"/>
      <c r="CH32" s="54"/>
      <c r="CI32" s="54"/>
      <c r="CJ32" s="54"/>
      <c r="CK32" s="5">
        <f t="shared" si="26"/>
        <v>0</v>
      </c>
      <c r="CL32" s="15">
        <f t="shared" si="27"/>
        <v>0</v>
      </c>
      <c r="CM32" s="4">
        <f t="shared" si="28"/>
        <v>0</v>
      </c>
      <c r="CN32" s="16">
        <f t="shared" si="29"/>
        <v>0</v>
      </c>
      <c r="CO32" s="52"/>
      <c r="CP32" s="53"/>
      <c r="CQ32" s="54"/>
      <c r="CR32" s="54"/>
      <c r="CS32" s="54"/>
      <c r="CT32" s="54"/>
      <c r="CU32" s="54"/>
      <c r="CV32" s="5">
        <f t="shared" si="30"/>
        <v>0</v>
      </c>
      <c r="CW32" s="15">
        <f t="shared" si="31"/>
        <v>0</v>
      </c>
      <c r="CX32" s="4">
        <f t="shared" si="32"/>
        <v>0</v>
      </c>
      <c r="CY32" s="16">
        <f t="shared" si="33"/>
        <v>0</v>
      </c>
      <c r="CZ32" s="52"/>
      <c r="DA32" s="53"/>
      <c r="DB32" s="54"/>
      <c r="DC32" s="54"/>
      <c r="DD32" s="54"/>
      <c r="DE32" s="54"/>
      <c r="DF32" s="54"/>
      <c r="DG32" s="5">
        <f t="shared" si="40"/>
        <v>0</v>
      </c>
      <c r="DH32" s="15">
        <f t="shared" si="34"/>
        <v>0</v>
      </c>
      <c r="DI32" s="4">
        <f t="shared" si="35"/>
        <v>0</v>
      </c>
      <c r="DJ32" s="16">
        <f t="shared" si="41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1"/>
      </c>
      <c r="M33" s="31">
        <f t="shared" si="2"/>
        <v>0</v>
      </c>
      <c r="N33" s="6">
        <f t="shared" si="3"/>
        <v>0</v>
      </c>
      <c r="O33" s="34">
        <f t="shared" si="4"/>
        <v>0</v>
      </c>
      <c r="P33" s="35">
        <f t="shared" si="5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6"/>
        <v>0</v>
      </c>
      <c r="AD33" s="15">
        <f t="shared" si="7"/>
        <v>0</v>
      </c>
      <c r="AE33" s="4">
        <f t="shared" si="8"/>
        <v>0</v>
      </c>
      <c r="AF33" s="16">
        <f t="shared" si="9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10"/>
        <v>0</v>
      </c>
      <c r="AQ33" s="15">
        <f t="shared" si="11"/>
        <v>0</v>
      </c>
      <c r="AR33" s="4">
        <f t="shared" si="12"/>
        <v>0</v>
      </c>
      <c r="AS33" s="16">
        <f t="shared" si="13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4"/>
        <v>0</v>
      </c>
      <c r="BC33" s="15">
        <f t="shared" si="15"/>
        <v>0</v>
      </c>
      <c r="BD33" s="4">
        <f t="shared" si="16"/>
        <v>0</v>
      </c>
      <c r="BE33" s="16">
        <f t="shared" si="17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8"/>
        <v>0</v>
      </c>
      <c r="BO33" s="15">
        <f t="shared" si="19"/>
        <v>0</v>
      </c>
      <c r="BP33" s="4">
        <f t="shared" si="20"/>
        <v>0</v>
      </c>
      <c r="BQ33" s="16">
        <f t="shared" si="21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2"/>
        <v>0</v>
      </c>
      <c r="CA33" s="15">
        <f t="shared" si="23"/>
        <v>0</v>
      </c>
      <c r="CB33" s="4">
        <f t="shared" si="24"/>
        <v>0</v>
      </c>
      <c r="CC33" s="16">
        <f t="shared" si="25"/>
        <v>0</v>
      </c>
      <c r="CD33" s="52"/>
      <c r="CE33" s="53"/>
      <c r="CF33" s="54"/>
      <c r="CG33" s="54"/>
      <c r="CH33" s="54"/>
      <c r="CI33" s="54"/>
      <c r="CJ33" s="54"/>
      <c r="CK33" s="5">
        <f t="shared" si="26"/>
        <v>0</v>
      </c>
      <c r="CL33" s="15">
        <f t="shared" si="27"/>
        <v>0</v>
      </c>
      <c r="CM33" s="4">
        <f t="shared" si="28"/>
        <v>0</v>
      </c>
      <c r="CN33" s="16">
        <f t="shared" si="29"/>
        <v>0</v>
      </c>
      <c r="CO33" s="52"/>
      <c r="CP33" s="53"/>
      <c r="CQ33" s="54"/>
      <c r="CR33" s="54"/>
      <c r="CS33" s="54"/>
      <c r="CT33" s="54"/>
      <c r="CU33" s="54"/>
      <c r="CV33" s="5">
        <f t="shared" si="30"/>
        <v>0</v>
      </c>
      <c r="CW33" s="15">
        <f t="shared" si="31"/>
        <v>0</v>
      </c>
      <c r="CX33" s="4">
        <f t="shared" si="32"/>
        <v>0</v>
      </c>
      <c r="CY33" s="16">
        <f t="shared" si="33"/>
        <v>0</v>
      </c>
      <c r="CZ33" s="52"/>
      <c r="DA33" s="53"/>
      <c r="DB33" s="54"/>
      <c r="DC33" s="54"/>
      <c r="DD33" s="54"/>
      <c r="DE33" s="54"/>
      <c r="DF33" s="54"/>
      <c r="DG33" s="5">
        <f t="shared" si="40"/>
        <v>0</v>
      </c>
      <c r="DH33" s="15">
        <f t="shared" si="34"/>
        <v>0</v>
      </c>
      <c r="DI33" s="4">
        <f t="shared" si="35"/>
        <v>0</v>
      </c>
      <c r="DJ33" s="16">
        <f t="shared" si="41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1"/>
      </c>
      <c r="M34" s="31">
        <f t="shared" si="2"/>
        <v>0</v>
      </c>
      <c r="N34" s="6">
        <f t="shared" si="3"/>
        <v>0</v>
      </c>
      <c r="O34" s="34">
        <f t="shared" si="4"/>
        <v>0</v>
      </c>
      <c r="P34" s="35">
        <f t="shared" si="5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6"/>
        <v>0</v>
      </c>
      <c r="AD34" s="15">
        <f t="shared" si="7"/>
        <v>0</v>
      </c>
      <c r="AE34" s="4">
        <f t="shared" si="8"/>
        <v>0</v>
      </c>
      <c r="AF34" s="16">
        <f t="shared" si="9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10"/>
        <v>0</v>
      </c>
      <c r="AQ34" s="15">
        <f t="shared" si="11"/>
        <v>0</v>
      </c>
      <c r="AR34" s="4">
        <f t="shared" si="12"/>
        <v>0</v>
      </c>
      <c r="AS34" s="16">
        <f t="shared" si="13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4"/>
        <v>0</v>
      </c>
      <c r="BC34" s="15">
        <f t="shared" si="15"/>
        <v>0</v>
      </c>
      <c r="BD34" s="4">
        <f t="shared" si="16"/>
        <v>0</v>
      </c>
      <c r="BE34" s="16">
        <f t="shared" si="17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8"/>
        <v>0</v>
      </c>
      <c r="BO34" s="15">
        <f t="shared" si="19"/>
        <v>0</v>
      </c>
      <c r="BP34" s="4">
        <f t="shared" si="20"/>
        <v>0</v>
      </c>
      <c r="BQ34" s="16">
        <f t="shared" si="21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2"/>
        <v>0</v>
      </c>
      <c r="CA34" s="15">
        <f t="shared" si="23"/>
        <v>0</v>
      </c>
      <c r="CB34" s="4">
        <f t="shared" si="24"/>
        <v>0</v>
      </c>
      <c r="CC34" s="16">
        <f t="shared" si="25"/>
        <v>0</v>
      </c>
      <c r="CD34" s="52"/>
      <c r="CE34" s="53"/>
      <c r="CF34" s="54"/>
      <c r="CG34" s="54"/>
      <c r="CH34" s="54"/>
      <c r="CI34" s="54"/>
      <c r="CJ34" s="54"/>
      <c r="CK34" s="5">
        <f t="shared" si="26"/>
        <v>0</v>
      </c>
      <c r="CL34" s="15">
        <f t="shared" si="27"/>
        <v>0</v>
      </c>
      <c r="CM34" s="4">
        <f t="shared" si="28"/>
        <v>0</v>
      </c>
      <c r="CN34" s="16">
        <f t="shared" si="29"/>
        <v>0</v>
      </c>
      <c r="CO34" s="52"/>
      <c r="CP34" s="53"/>
      <c r="CQ34" s="54"/>
      <c r="CR34" s="54"/>
      <c r="CS34" s="54"/>
      <c r="CT34" s="54"/>
      <c r="CU34" s="54"/>
      <c r="CV34" s="5">
        <f t="shared" si="30"/>
        <v>0</v>
      </c>
      <c r="CW34" s="15">
        <f t="shared" si="31"/>
        <v>0</v>
      </c>
      <c r="CX34" s="4">
        <f t="shared" si="32"/>
        <v>0</v>
      </c>
      <c r="CY34" s="16">
        <f t="shared" si="33"/>
        <v>0</v>
      </c>
      <c r="CZ34" s="52"/>
      <c r="DA34" s="53"/>
      <c r="DB34" s="54"/>
      <c r="DC34" s="54"/>
      <c r="DD34" s="54"/>
      <c r="DE34" s="54"/>
      <c r="DF34" s="54"/>
      <c r="DG34" s="5">
        <f t="shared" si="40"/>
        <v>0</v>
      </c>
      <c r="DH34" s="15">
        <f t="shared" si="34"/>
        <v>0</v>
      </c>
      <c r="DI34" s="4">
        <f t="shared" si="35"/>
        <v>0</v>
      </c>
      <c r="DJ34" s="16">
        <f t="shared" si="41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42" ref="L35:L52">IF(M35+N35+O35=0,"",M35+N35+O35)</f>
      </c>
      <c r="M35" s="31">
        <f aca="true" t="shared" si="43" ref="M35:M52">AC35+AP35+BB35+BN35+BZ35+CK35+CV35+DG35</f>
        <v>0</v>
      </c>
      <c r="N35" s="6">
        <f aca="true" t="shared" si="44" ref="N35:N52">AE35+AR35+BD35+BP35+CB35+CM35+CX35+DI35</f>
        <v>0</v>
      </c>
      <c r="O35" s="34">
        <f aca="true" t="shared" si="45" ref="O35:O52">P35/2</f>
        <v>0</v>
      </c>
      <c r="P35" s="35">
        <f aca="true" t="shared" si="46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7" ref="AC35:AC52">Q35+R35+S35+T35+U35+V35+W35</f>
        <v>0</v>
      </c>
      <c r="AD35" s="15">
        <f aca="true" t="shared" si="48" ref="AD35:AD52">X35/2</f>
        <v>0</v>
      </c>
      <c r="AE35" s="4">
        <f aca="true" t="shared" si="49" ref="AE35:AE52">(Y35*3)+(Z35*5)+(AA35*5)+(AB35*20)</f>
        <v>0</v>
      </c>
      <c r="AF35" s="16">
        <f aca="true" t="shared" si="50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51" ref="AP35:AP52">AG35+AH35+AI35+AJ35</f>
        <v>0</v>
      </c>
      <c r="AQ35" s="15">
        <f aca="true" t="shared" si="52" ref="AQ35:AQ52">AK35/2</f>
        <v>0</v>
      </c>
      <c r="AR35" s="4">
        <f aca="true" t="shared" si="53" ref="AR35:AR52">(AL35*3)+(AM35*5)+(AN35*5)+(AO35*20)</f>
        <v>0</v>
      </c>
      <c r="AS35" s="16">
        <f aca="true" t="shared" si="54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5" ref="BB35:BB52">AT35+AU35+AV35</f>
        <v>0</v>
      </c>
      <c r="BC35" s="15">
        <f aca="true" t="shared" si="56" ref="BC35:BC52">AW35/2</f>
        <v>0</v>
      </c>
      <c r="BD35" s="4">
        <f aca="true" t="shared" si="57" ref="BD35:BD52">(AX35*3)+(AY35*5)+(AZ35*5)+(BA35*20)</f>
        <v>0</v>
      </c>
      <c r="BE35" s="16">
        <f aca="true" t="shared" si="58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9" ref="BN35:BN52">BF35+BG35+BH35</f>
        <v>0</v>
      </c>
      <c r="BO35" s="15">
        <f aca="true" t="shared" si="60" ref="BO35:BO52">BI35/2</f>
        <v>0</v>
      </c>
      <c r="BP35" s="4">
        <f aca="true" t="shared" si="61" ref="BP35:BP52">(BJ35*3)+(BK35*5)+(BL35*5)+(BM35*20)</f>
        <v>0</v>
      </c>
      <c r="BQ35" s="16">
        <f aca="true" t="shared" si="62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3" ref="BZ35:BZ52">BR35+BS35+BT35</f>
        <v>0</v>
      </c>
      <c r="CA35" s="15">
        <f aca="true" t="shared" si="64" ref="CA35:CA52">BU35/2</f>
        <v>0</v>
      </c>
      <c r="CB35" s="4">
        <f aca="true" t="shared" si="65" ref="CB35:CB52">(BV35*3)+(BW35*5)+(BX35*5)+(BY35*20)</f>
        <v>0</v>
      </c>
      <c r="CC35" s="16">
        <f aca="true" t="shared" si="66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7" ref="CK35:CK52">CD35+CE35</f>
        <v>0</v>
      </c>
      <c r="CL35" s="15">
        <f aca="true" t="shared" si="68" ref="CL35:CL52">CF35/2</f>
        <v>0</v>
      </c>
      <c r="CM35" s="4">
        <f aca="true" t="shared" si="69" ref="CM35:CM52">(CG35*3)+(CH35*5)+(CI35*5)+(CJ35*20)</f>
        <v>0</v>
      </c>
      <c r="CN35" s="16">
        <f aca="true" t="shared" si="70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71" ref="CV35:CV52">CO35+CP35</f>
        <v>0</v>
      </c>
      <c r="CW35" s="15">
        <f aca="true" t="shared" si="72" ref="CW35:CW52">CQ35/2</f>
        <v>0</v>
      </c>
      <c r="CX35" s="4">
        <f aca="true" t="shared" si="73" ref="CX35:CX52">(CR35*3)+(CS35*5)+(CT35*5)+(CU35*20)</f>
        <v>0</v>
      </c>
      <c r="CY35" s="16">
        <f aca="true" t="shared" si="74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5" ref="DG35:DG52">CZ35+DA35</f>
        <v>0</v>
      </c>
      <c r="DH35" s="15">
        <f aca="true" t="shared" si="76" ref="DH35:DH52">DB35/2</f>
        <v>0</v>
      </c>
      <c r="DI35" s="4">
        <f aca="true" t="shared" si="77" ref="DI35:DI52">(DC35*3)+(DD35*5)+(DE35*5)+(DF35*20)</f>
        <v>0</v>
      </c>
      <c r="DJ35" s="16">
        <f aca="true" t="shared" si="78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42"/>
      </c>
      <c r="M36" s="31">
        <f t="shared" si="43"/>
        <v>0</v>
      </c>
      <c r="N36" s="6">
        <f t="shared" si="44"/>
        <v>0</v>
      </c>
      <c r="O36" s="34">
        <f t="shared" si="45"/>
        <v>0</v>
      </c>
      <c r="P36" s="35">
        <f t="shared" si="46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7"/>
        <v>0</v>
      </c>
      <c r="AD36" s="15">
        <f t="shared" si="48"/>
        <v>0</v>
      </c>
      <c r="AE36" s="4">
        <f t="shared" si="49"/>
        <v>0</v>
      </c>
      <c r="AF36" s="16">
        <f t="shared" si="50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51"/>
        <v>0</v>
      </c>
      <c r="AQ36" s="15">
        <f t="shared" si="52"/>
        <v>0</v>
      </c>
      <c r="AR36" s="4">
        <f t="shared" si="53"/>
        <v>0</v>
      </c>
      <c r="AS36" s="16">
        <f t="shared" si="54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5"/>
        <v>0</v>
      </c>
      <c r="BC36" s="15">
        <f t="shared" si="56"/>
        <v>0</v>
      </c>
      <c r="BD36" s="4">
        <f t="shared" si="57"/>
        <v>0</v>
      </c>
      <c r="BE36" s="16">
        <f t="shared" si="58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9"/>
        <v>0</v>
      </c>
      <c r="BO36" s="15">
        <f t="shared" si="60"/>
        <v>0</v>
      </c>
      <c r="BP36" s="4">
        <f t="shared" si="61"/>
        <v>0</v>
      </c>
      <c r="BQ36" s="16">
        <f t="shared" si="62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3"/>
        <v>0</v>
      </c>
      <c r="CA36" s="15">
        <f t="shared" si="64"/>
        <v>0</v>
      </c>
      <c r="CB36" s="4">
        <f t="shared" si="65"/>
        <v>0</v>
      </c>
      <c r="CC36" s="16">
        <f t="shared" si="66"/>
        <v>0</v>
      </c>
      <c r="CD36" s="52"/>
      <c r="CE36" s="53"/>
      <c r="CF36" s="54"/>
      <c r="CG36" s="54"/>
      <c r="CH36" s="54"/>
      <c r="CI36" s="54"/>
      <c r="CJ36" s="54"/>
      <c r="CK36" s="5">
        <f t="shared" si="67"/>
        <v>0</v>
      </c>
      <c r="CL36" s="15">
        <f t="shared" si="68"/>
        <v>0</v>
      </c>
      <c r="CM36" s="4">
        <f t="shared" si="69"/>
        <v>0</v>
      </c>
      <c r="CN36" s="16">
        <f t="shared" si="70"/>
        <v>0</v>
      </c>
      <c r="CO36" s="52"/>
      <c r="CP36" s="53"/>
      <c r="CQ36" s="54"/>
      <c r="CR36" s="54"/>
      <c r="CS36" s="54"/>
      <c r="CT36" s="54"/>
      <c r="CU36" s="54"/>
      <c r="CV36" s="5">
        <f t="shared" si="71"/>
        <v>0</v>
      </c>
      <c r="CW36" s="15">
        <f t="shared" si="72"/>
        <v>0</v>
      </c>
      <c r="CX36" s="4">
        <f t="shared" si="73"/>
        <v>0</v>
      </c>
      <c r="CY36" s="16">
        <f t="shared" si="74"/>
        <v>0</v>
      </c>
      <c r="CZ36" s="52"/>
      <c r="DA36" s="53"/>
      <c r="DB36" s="54"/>
      <c r="DC36" s="54"/>
      <c r="DD36" s="54"/>
      <c r="DE36" s="54"/>
      <c r="DF36" s="54"/>
      <c r="DG36" s="5">
        <f t="shared" si="75"/>
        <v>0</v>
      </c>
      <c r="DH36" s="15">
        <f t="shared" si="76"/>
        <v>0</v>
      </c>
      <c r="DI36" s="4">
        <f t="shared" si="77"/>
        <v>0</v>
      </c>
      <c r="DJ36" s="16">
        <f t="shared" si="78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42"/>
      </c>
      <c r="M37" s="31">
        <f t="shared" si="43"/>
        <v>0</v>
      </c>
      <c r="N37" s="6">
        <f t="shared" si="44"/>
        <v>0</v>
      </c>
      <c r="O37" s="34">
        <f t="shared" si="45"/>
        <v>0</v>
      </c>
      <c r="P37" s="35">
        <f t="shared" si="46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7"/>
        <v>0</v>
      </c>
      <c r="AD37" s="15">
        <f t="shared" si="48"/>
        <v>0</v>
      </c>
      <c r="AE37" s="4">
        <f t="shared" si="49"/>
        <v>0</v>
      </c>
      <c r="AF37" s="16">
        <f t="shared" si="50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51"/>
        <v>0</v>
      </c>
      <c r="AQ37" s="15">
        <f t="shared" si="52"/>
        <v>0</v>
      </c>
      <c r="AR37" s="4">
        <f t="shared" si="53"/>
        <v>0</v>
      </c>
      <c r="AS37" s="16">
        <f t="shared" si="54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5"/>
        <v>0</v>
      </c>
      <c r="BC37" s="15">
        <f t="shared" si="56"/>
        <v>0</v>
      </c>
      <c r="BD37" s="4">
        <f t="shared" si="57"/>
        <v>0</v>
      </c>
      <c r="BE37" s="16">
        <f t="shared" si="58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9"/>
        <v>0</v>
      </c>
      <c r="BO37" s="15">
        <f t="shared" si="60"/>
        <v>0</v>
      </c>
      <c r="BP37" s="4">
        <f t="shared" si="61"/>
        <v>0</v>
      </c>
      <c r="BQ37" s="16">
        <f t="shared" si="62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3"/>
        <v>0</v>
      </c>
      <c r="CA37" s="15">
        <f t="shared" si="64"/>
        <v>0</v>
      </c>
      <c r="CB37" s="4">
        <f t="shared" si="65"/>
        <v>0</v>
      </c>
      <c r="CC37" s="16">
        <f t="shared" si="66"/>
        <v>0</v>
      </c>
      <c r="CD37" s="52"/>
      <c r="CE37" s="53"/>
      <c r="CF37" s="54"/>
      <c r="CG37" s="54"/>
      <c r="CH37" s="54"/>
      <c r="CI37" s="54"/>
      <c r="CJ37" s="54"/>
      <c r="CK37" s="5">
        <f t="shared" si="67"/>
        <v>0</v>
      </c>
      <c r="CL37" s="15">
        <f t="shared" si="68"/>
        <v>0</v>
      </c>
      <c r="CM37" s="4">
        <f t="shared" si="69"/>
        <v>0</v>
      </c>
      <c r="CN37" s="16">
        <f t="shared" si="70"/>
        <v>0</v>
      </c>
      <c r="CO37" s="52"/>
      <c r="CP37" s="53"/>
      <c r="CQ37" s="54"/>
      <c r="CR37" s="54"/>
      <c r="CS37" s="54"/>
      <c r="CT37" s="54"/>
      <c r="CU37" s="54"/>
      <c r="CV37" s="5">
        <f t="shared" si="71"/>
        <v>0</v>
      </c>
      <c r="CW37" s="15">
        <f t="shared" si="72"/>
        <v>0</v>
      </c>
      <c r="CX37" s="4">
        <f t="shared" si="73"/>
        <v>0</v>
      </c>
      <c r="CY37" s="16">
        <f t="shared" si="74"/>
        <v>0</v>
      </c>
      <c r="CZ37" s="52"/>
      <c r="DA37" s="53"/>
      <c r="DB37" s="54"/>
      <c r="DC37" s="54"/>
      <c r="DD37" s="54"/>
      <c r="DE37" s="54"/>
      <c r="DF37" s="54"/>
      <c r="DG37" s="5">
        <f t="shared" si="75"/>
        <v>0</v>
      </c>
      <c r="DH37" s="15">
        <f t="shared" si="76"/>
        <v>0</v>
      </c>
      <c r="DI37" s="4">
        <f t="shared" si="77"/>
        <v>0</v>
      </c>
      <c r="DJ37" s="16">
        <f t="shared" si="78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42"/>
      </c>
      <c r="M38" s="31">
        <f t="shared" si="43"/>
        <v>0</v>
      </c>
      <c r="N38" s="6">
        <f t="shared" si="44"/>
        <v>0</v>
      </c>
      <c r="O38" s="34">
        <f t="shared" si="45"/>
        <v>0</v>
      </c>
      <c r="P38" s="35">
        <f t="shared" si="46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7"/>
        <v>0</v>
      </c>
      <c r="AD38" s="15">
        <f t="shared" si="48"/>
        <v>0</v>
      </c>
      <c r="AE38" s="4">
        <f t="shared" si="49"/>
        <v>0</v>
      </c>
      <c r="AF38" s="16">
        <f t="shared" si="50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51"/>
        <v>0</v>
      </c>
      <c r="AQ38" s="15">
        <f t="shared" si="52"/>
        <v>0</v>
      </c>
      <c r="AR38" s="4">
        <f t="shared" si="53"/>
        <v>0</v>
      </c>
      <c r="AS38" s="16">
        <f t="shared" si="54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5"/>
        <v>0</v>
      </c>
      <c r="BC38" s="15">
        <f t="shared" si="56"/>
        <v>0</v>
      </c>
      <c r="BD38" s="4">
        <f t="shared" si="57"/>
        <v>0</v>
      </c>
      <c r="BE38" s="16">
        <f t="shared" si="58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9"/>
        <v>0</v>
      </c>
      <c r="BO38" s="15">
        <f t="shared" si="60"/>
        <v>0</v>
      </c>
      <c r="BP38" s="4">
        <f t="shared" si="61"/>
        <v>0</v>
      </c>
      <c r="BQ38" s="16">
        <f t="shared" si="62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3"/>
        <v>0</v>
      </c>
      <c r="CA38" s="15">
        <f t="shared" si="64"/>
        <v>0</v>
      </c>
      <c r="CB38" s="4">
        <f t="shared" si="65"/>
        <v>0</v>
      </c>
      <c r="CC38" s="16">
        <f t="shared" si="66"/>
        <v>0</v>
      </c>
      <c r="CD38" s="52"/>
      <c r="CE38" s="53"/>
      <c r="CF38" s="54"/>
      <c r="CG38" s="54"/>
      <c r="CH38" s="54"/>
      <c r="CI38" s="54"/>
      <c r="CJ38" s="54"/>
      <c r="CK38" s="5">
        <f t="shared" si="67"/>
        <v>0</v>
      </c>
      <c r="CL38" s="15">
        <f t="shared" si="68"/>
        <v>0</v>
      </c>
      <c r="CM38" s="4">
        <f t="shared" si="69"/>
        <v>0</v>
      </c>
      <c r="CN38" s="16">
        <f t="shared" si="70"/>
        <v>0</v>
      </c>
      <c r="CO38" s="52"/>
      <c r="CP38" s="53"/>
      <c r="CQ38" s="54"/>
      <c r="CR38" s="54"/>
      <c r="CS38" s="54"/>
      <c r="CT38" s="54"/>
      <c r="CU38" s="54"/>
      <c r="CV38" s="5">
        <f t="shared" si="71"/>
        <v>0</v>
      </c>
      <c r="CW38" s="15">
        <f t="shared" si="72"/>
        <v>0</v>
      </c>
      <c r="CX38" s="4">
        <f t="shared" si="73"/>
        <v>0</v>
      </c>
      <c r="CY38" s="16">
        <f t="shared" si="74"/>
        <v>0</v>
      </c>
      <c r="CZ38" s="52"/>
      <c r="DA38" s="53"/>
      <c r="DB38" s="54"/>
      <c r="DC38" s="54"/>
      <c r="DD38" s="54"/>
      <c r="DE38" s="54"/>
      <c r="DF38" s="54"/>
      <c r="DG38" s="5">
        <f t="shared" si="75"/>
        <v>0</v>
      </c>
      <c r="DH38" s="15">
        <f t="shared" si="76"/>
        <v>0</v>
      </c>
      <c r="DI38" s="4">
        <f t="shared" si="77"/>
        <v>0</v>
      </c>
      <c r="DJ38" s="16">
        <f t="shared" si="78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42"/>
      </c>
      <c r="M39" s="31">
        <f t="shared" si="43"/>
        <v>0</v>
      </c>
      <c r="N39" s="6">
        <f t="shared" si="44"/>
        <v>0</v>
      </c>
      <c r="O39" s="34">
        <f t="shared" si="45"/>
        <v>0</v>
      </c>
      <c r="P39" s="35">
        <f t="shared" si="46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7"/>
        <v>0</v>
      </c>
      <c r="AD39" s="15">
        <f t="shared" si="48"/>
        <v>0</v>
      </c>
      <c r="AE39" s="4">
        <f t="shared" si="49"/>
        <v>0</v>
      </c>
      <c r="AF39" s="16">
        <f t="shared" si="50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51"/>
        <v>0</v>
      </c>
      <c r="AQ39" s="15">
        <f t="shared" si="52"/>
        <v>0</v>
      </c>
      <c r="AR39" s="4">
        <f t="shared" si="53"/>
        <v>0</v>
      </c>
      <c r="AS39" s="16">
        <f t="shared" si="54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5"/>
        <v>0</v>
      </c>
      <c r="BC39" s="15">
        <f t="shared" si="56"/>
        <v>0</v>
      </c>
      <c r="BD39" s="4">
        <f t="shared" si="57"/>
        <v>0</v>
      </c>
      <c r="BE39" s="16">
        <f t="shared" si="58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9"/>
        <v>0</v>
      </c>
      <c r="BO39" s="15">
        <f t="shared" si="60"/>
        <v>0</v>
      </c>
      <c r="BP39" s="4">
        <f t="shared" si="61"/>
        <v>0</v>
      </c>
      <c r="BQ39" s="16">
        <f t="shared" si="62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3"/>
        <v>0</v>
      </c>
      <c r="CA39" s="15">
        <f t="shared" si="64"/>
        <v>0</v>
      </c>
      <c r="CB39" s="4">
        <f t="shared" si="65"/>
        <v>0</v>
      </c>
      <c r="CC39" s="16">
        <f t="shared" si="66"/>
        <v>0</v>
      </c>
      <c r="CD39" s="52"/>
      <c r="CE39" s="53"/>
      <c r="CF39" s="54"/>
      <c r="CG39" s="54"/>
      <c r="CH39" s="54"/>
      <c r="CI39" s="54"/>
      <c r="CJ39" s="54"/>
      <c r="CK39" s="5">
        <f t="shared" si="67"/>
        <v>0</v>
      </c>
      <c r="CL39" s="15">
        <f t="shared" si="68"/>
        <v>0</v>
      </c>
      <c r="CM39" s="4">
        <f t="shared" si="69"/>
        <v>0</v>
      </c>
      <c r="CN39" s="16">
        <f t="shared" si="70"/>
        <v>0</v>
      </c>
      <c r="CO39" s="52"/>
      <c r="CP39" s="53"/>
      <c r="CQ39" s="54"/>
      <c r="CR39" s="54"/>
      <c r="CS39" s="54"/>
      <c r="CT39" s="54"/>
      <c r="CU39" s="54"/>
      <c r="CV39" s="5">
        <f t="shared" si="71"/>
        <v>0</v>
      </c>
      <c r="CW39" s="15">
        <f t="shared" si="72"/>
        <v>0</v>
      </c>
      <c r="CX39" s="4">
        <f t="shared" si="73"/>
        <v>0</v>
      </c>
      <c r="CY39" s="16">
        <f t="shared" si="74"/>
        <v>0</v>
      </c>
      <c r="CZ39" s="52"/>
      <c r="DA39" s="53"/>
      <c r="DB39" s="54"/>
      <c r="DC39" s="54"/>
      <c r="DD39" s="54"/>
      <c r="DE39" s="54"/>
      <c r="DF39" s="54"/>
      <c r="DG39" s="5">
        <f t="shared" si="75"/>
        <v>0</v>
      </c>
      <c r="DH39" s="15">
        <f t="shared" si="76"/>
        <v>0</v>
      </c>
      <c r="DI39" s="4">
        <f t="shared" si="77"/>
        <v>0</v>
      </c>
      <c r="DJ39" s="16">
        <f t="shared" si="78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42"/>
      </c>
      <c r="M40" s="31">
        <f t="shared" si="43"/>
        <v>0</v>
      </c>
      <c r="N40" s="6">
        <f t="shared" si="44"/>
        <v>0</v>
      </c>
      <c r="O40" s="34">
        <f t="shared" si="45"/>
        <v>0</v>
      </c>
      <c r="P40" s="35">
        <f t="shared" si="46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7"/>
        <v>0</v>
      </c>
      <c r="AD40" s="15">
        <f t="shared" si="48"/>
        <v>0</v>
      </c>
      <c r="AE40" s="4">
        <f t="shared" si="49"/>
        <v>0</v>
      </c>
      <c r="AF40" s="16">
        <f t="shared" si="50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51"/>
        <v>0</v>
      </c>
      <c r="AQ40" s="15">
        <f t="shared" si="52"/>
        <v>0</v>
      </c>
      <c r="AR40" s="4">
        <f t="shared" si="53"/>
        <v>0</v>
      </c>
      <c r="AS40" s="16">
        <f t="shared" si="54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5"/>
        <v>0</v>
      </c>
      <c r="BC40" s="15">
        <f t="shared" si="56"/>
        <v>0</v>
      </c>
      <c r="BD40" s="4">
        <f t="shared" si="57"/>
        <v>0</v>
      </c>
      <c r="BE40" s="16">
        <f t="shared" si="58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9"/>
        <v>0</v>
      </c>
      <c r="BO40" s="15">
        <f t="shared" si="60"/>
        <v>0</v>
      </c>
      <c r="BP40" s="4">
        <f t="shared" si="61"/>
        <v>0</v>
      </c>
      <c r="BQ40" s="16">
        <f t="shared" si="62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3"/>
        <v>0</v>
      </c>
      <c r="CA40" s="15">
        <f t="shared" si="64"/>
        <v>0</v>
      </c>
      <c r="CB40" s="4">
        <f t="shared" si="65"/>
        <v>0</v>
      </c>
      <c r="CC40" s="16">
        <f t="shared" si="66"/>
        <v>0</v>
      </c>
      <c r="CD40" s="52"/>
      <c r="CE40" s="53"/>
      <c r="CF40" s="54"/>
      <c r="CG40" s="54"/>
      <c r="CH40" s="54"/>
      <c r="CI40" s="54"/>
      <c r="CJ40" s="54"/>
      <c r="CK40" s="5">
        <f t="shared" si="67"/>
        <v>0</v>
      </c>
      <c r="CL40" s="15">
        <f t="shared" si="68"/>
        <v>0</v>
      </c>
      <c r="CM40" s="4">
        <f t="shared" si="69"/>
        <v>0</v>
      </c>
      <c r="CN40" s="16">
        <f t="shared" si="70"/>
        <v>0</v>
      </c>
      <c r="CO40" s="52"/>
      <c r="CP40" s="53"/>
      <c r="CQ40" s="54"/>
      <c r="CR40" s="54"/>
      <c r="CS40" s="54"/>
      <c r="CT40" s="54"/>
      <c r="CU40" s="54"/>
      <c r="CV40" s="5">
        <f t="shared" si="71"/>
        <v>0</v>
      </c>
      <c r="CW40" s="15">
        <f t="shared" si="72"/>
        <v>0</v>
      </c>
      <c r="CX40" s="4">
        <f t="shared" si="73"/>
        <v>0</v>
      </c>
      <c r="CY40" s="16">
        <f t="shared" si="74"/>
        <v>0</v>
      </c>
      <c r="CZ40" s="52"/>
      <c r="DA40" s="53"/>
      <c r="DB40" s="54"/>
      <c r="DC40" s="54"/>
      <c r="DD40" s="54"/>
      <c r="DE40" s="54"/>
      <c r="DF40" s="54"/>
      <c r="DG40" s="5">
        <f t="shared" si="75"/>
        <v>0</v>
      </c>
      <c r="DH40" s="15">
        <f t="shared" si="76"/>
        <v>0</v>
      </c>
      <c r="DI40" s="4">
        <f t="shared" si="77"/>
        <v>0</v>
      </c>
      <c r="DJ40" s="16">
        <f t="shared" si="78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42"/>
      </c>
      <c r="M41" s="31">
        <f t="shared" si="43"/>
        <v>0</v>
      </c>
      <c r="N41" s="6">
        <f t="shared" si="44"/>
        <v>0</v>
      </c>
      <c r="O41" s="34">
        <f t="shared" si="45"/>
        <v>0</v>
      </c>
      <c r="P41" s="35">
        <f t="shared" si="46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7"/>
        <v>0</v>
      </c>
      <c r="AD41" s="15">
        <f t="shared" si="48"/>
        <v>0</v>
      </c>
      <c r="AE41" s="4">
        <f t="shared" si="49"/>
        <v>0</v>
      </c>
      <c r="AF41" s="16">
        <f t="shared" si="50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51"/>
        <v>0</v>
      </c>
      <c r="AQ41" s="15">
        <f t="shared" si="52"/>
        <v>0</v>
      </c>
      <c r="AR41" s="4">
        <f t="shared" si="53"/>
        <v>0</v>
      </c>
      <c r="AS41" s="16">
        <f t="shared" si="54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5"/>
        <v>0</v>
      </c>
      <c r="BC41" s="15">
        <f t="shared" si="56"/>
        <v>0</v>
      </c>
      <c r="BD41" s="4">
        <f t="shared" si="57"/>
        <v>0</v>
      </c>
      <c r="BE41" s="16">
        <f t="shared" si="58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9"/>
        <v>0</v>
      </c>
      <c r="BO41" s="15">
        <f t="shared" si="60"/>
        <v>0</v>
      </c>
      <c r="BP41" s="4">
        <f t="shared" si="61"/>
        <v>0</v>
      </c>
      <c r="BQ41" s="16">
        <f t="shared" si="62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3"/>
        <v>0</v>
      </c>
      <c r="CA41" s="15">
        <f t="shared" si="64"/>
        <v>0</v>
      </c>
      <c r="CB41" s="4">
        <f t="shared" si="65"/>
        <v>0</v>
      </c>
      <c r="CC41" s="16">
        <f t="shared" si="66"/>
        <v>0</v>
      </c>
      <c r="CD41" s="52"/>
      <c r="CE41" s="53"/>
      <c r="CF41" s="54"/>
      <c r="CG41" s="54"/>
      <c r="CH41" s="54"/>
      <c r="CI41" s="54"/>
      <c r="CJ41" s="54"/>
      <c r="CK41" s="5">
        <f t="shared" si="67"/>
        <v>0</v>
      </c>
      <c r="CL41" s="15">
        <f t="shared" si="68"/>
        <v>0</v>
      </c>
      <c r="CM41" s="4">
        <f t="shared" si="69"/>
        <v>0</v>
      </c>
      <c r="CN41" s="16">
        <f t="shared" si="70"/>
        <v>0</v>
      </c>
      <c r="CO41" s="52"/>
      <c r="CP41" s="53"/>
      <c r="CQ41" s="54"/>
      <c r="CR41" s="54"/>
      <c r="CS41" s="54"/>
      <c r="CT41" s="54"/>
      <c r="CU41" s="54"/>
      <c r="CV41" s="5">
        <f t="shared" si="71"/>
        <v>0</v>
      </c>
      <c r="CW41" s="15">
        <f t="shared" si="72"/>
        <v>0</v>
      </c>
      <c r="CX41" s="4">
        <f t="shared" si="73"/>
        <v>0</v>
      </c>
      <c r="CY41" s="16">
        <f t="shared" si="74"/>
        <v>0</v>
      </c>
      <c r="CZ41" s="52"/>
      <c r="DA41" s="53"/>
      <c r="DB41" s="54"/>
      <c r="DC41" s="54"/>
      <c r="DD41" s="54"/>
      <c r="DE41" s="54"/>
      <c r="DF41" s="54"/>
      <c r="DG41" s="5">
        <f t="shared" si="75"/>
        <v>0</v>
      </c>
      <c r="DH41" s="15">
        <f t="shared" si="76"/>
        <v>0</v>
      </c>
      <c r="DI41" s="4">
        <f t="shared" si="77"/>
        <v>0</v>
      </c>
      <c r="DJ41" s="16">
        <f t="shared" si="78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42"/>
      </c>
      <c r="M42" s="31">
        <f t="shared" si="43"/>
        <v>0</v>
      </c>
      <c r="N42" s="6">
        <f t="shared" si="44"/>
        <v>0</v>
      </c>
      <c r="O42" s="34">
        <f t="shared" si="45"/>
        <v>0</v>
      </c>
      <c r="P42" s="35">
        <f t="shared" si="46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7"/>
        <v>0</v>
      </c>
      <c r="AD42" s="15">
        <f t="shared" si="48"/>
        <v>0</v>
      </c>
      <c r="AE42" s="4">
        <f t="shared" si="49"/>
        <v>0</v>
      </c>
      <c r="AF42" s="16">
        <f t="shared" si="50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51"/>
        <v>0</v>
      </c>
      <c r="AQ42" s="15">
        <f t="shared" si="52"/>
        <v>0</v>
      </c>
      <c r="AR42" s="4">
        <f t="shared" si="53"/>
        <v>0</v>
      </c>
      <c r="AS42" s="16">
        <f t="shared" si="54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5"/>
        <v>0</v>
      </c>
      <c r="BC42" s="15">
        <f t="shared" si="56"/>
        <v>0</v>
      </c>
      <c r="BD42" s="4">
        <f t="shared" si="57"/>
        <v>0</v>
      </c>
      <c r="BE42" s="16">
        <f t="shared" si="58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9"/>
        <v>0</v>
      </c>
      <c r="BO42" s="15">
        <f t="shared" si="60"/>
        <v>0</v>
      </c>
      <c r="BP42" s="4">
        <f t="shared" si="61"/>
        <v>0</v>
      </c>
      <c r="BQ42" s="16">
        <f t="shared" si="62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3"/>
        <v>0</v>
      </c>
      <c r="CA42" s="15">
        <f t="shared" si="64"/>
        <v>0</v>
      </c>
      <c r="CB42" s="4">
        <f t="shared" si="65"/>
        <v>0</v>
      </c>
      <c r="CC42" s="16">
        <f t="shared" si="66"/>
        <v>0</v>
      </c>
      <c r="CD42" s="52"/>
      <c r="CE42" s="53"/>
      <c r="CF42" s="54"/>
      <c r="CG42" s="54"/>
      <c r="CH42" s="54"/>
      <c r="CI42" s="54"/>
      <c r="CJ42" s="54"/>
      <c r="CK42" s="5">
        <f t="shared" si="67"/>
        <v>0</v>
      </c>
      <c r="CL42" s="15">
        <f t="shared" si="68"/>
        <v>0</v>
      </c>
      <c r="CM42" s="4">
        <f t="shared" si="69"/>
        <v>0</v>
      </c>
      <c r="CN42" s="16">
        <f t="shared" si="70"/>
        <v>0</v>
      </c>
      <c r="CO42" s="52"/>
      <c r="CP42" s="53"/>
      <c r="CQ42" s="54"/>
      <c r="CR42" s="54"/>
      <c r="CS42" s="54"/>
      <c r="CT42" s="54"/>
      <c r="CU42" s="54"/>
      <c r="CV42" s="5">
        <f t="shared" si="71"/>
        <v>0</v>
      </c>
      <c r="CW42" s="15">
        <f t="shared" si="72"/>
        <v>0</v>
      </c>
      <c r="CX42" s="4">
        <f t="shared" si="73"/>
        <v>0</v>
      </c>
      <c r="CY42" s="16">
        <f t="shared" si="74"/>
        <v>0</v>
      </c>
      <c r="CZ42" s="52"/>
      <c r="DA42" s="53"/>
      <c r="DB42" s="54"/>
      <c r="DC42" s="54"/>
      <c r="DD42" s="54"/>
      <c r="DE42" s="54"/>
      <c r="DF42" s="54"/>
      <c r="DG42" s="5">
        <f t="shared" si="75"/>
        <v>0</v>
      </c>
      <c r="DH42" s="15">
        <f t="shared" si="76"/>
        <v>0</v>
      </c>
      <c r="DI42" s="4">
        <f t="shared" si="77"/>
        <v>0</v>
      </c>
      <c r="DJ42" s="16">
        <f t="shared" si="78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42"/>
      </c>
      <c r="M43" s="31">
        <f t="shared" si="43"/>
        <v>0</v>
      </c>
      <c r="N43" s="6">
        <f t="shared" si="44"/>
        <v>0</v>
      </c>
      <c r="O43" s="34">
        <f t="shared" si="45"/>
        <v>0</v>
      </c>
      <c r="P43" s="35">
        <f t="shared" si="46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7"/>
        <v>0</v>
      </c>
      <c r="AD43" s="15">
        <f t="shared" si="48"/>
        <v>0</v>
      </c>
      <c r="AE43" s="4">
        <f t="shared" si="49"/>
        <v>0</v>
      </c>
      <c r="AF43" s="16">
        <f t="shared" si="50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51"/>
        <v>0</v>
      </c>
      <c r="AQ43" s="15">
        <f t="shared" si="52"/>
        <v>0</v>
      </c>
      <c r="AR43" s="4">
        <f t="shared" si="53"/>
        <v>0</v>
      </c>
      <c r="AS43" s="16">
        <f t="shared" si="54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5"/>
        <v>0</v>
      </c>
      <c r="BC43" s="15">
        <f t="shared" si="56"/>
        <v>0</v>
      </c>
      <c r="BD43" s="4">
        <f t="shared" si="57"/>
        <v>0</v>
      </c>
      <c r="BE43" s="16">
        <f t="shared" si="58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9"/>
        <v>0</v>
      </c>
      <c r="BO43" s="15">
        <f t="shared" si="60"/>
        <v>0</v>
      </c>
      <c r="BP43" s="4">
        <f t="shared" si="61"/>
        <v>0</v>
      </c>
      <c r="BQ43" s="16">
        <f t="shared" si="62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3"/>
        <v>0</v>
      </c>
      <c r="CA43" s="15">
        <f t="shared" si="64"/>
        <v>0</v>
      </c>
      <c r="CB43" s="4">
        <f t="shared" si="65"/>
        <v>0</v>
      </c>
      <c r="CC43" s="16">
        <f t="shared" si="66"/>
        <v>0</v>
      </c>
      <c r="CD43" s="52"/>
      <c r="CE43" s="53"/>
      <c r="CF43" s="54"/>
      <c r="CG43" s="54"/>
      <c r="CH43" s="54"/>
      <c r="CI43" s="54"/>
      <c r="CJ43" s="54"/>
      <c r="CK43" s="5">
        <f t="shared" si="67"/>
        <v>0</v>
      </c>
      <c r="CL43" s="15">
        <f t="shared" si="68"/>
        <v>0</v>
      </c>
      <c r="CM43" s="4">
        <f t="shared" si="69"/>
        <v>0</v>
      </c>
      <c r="CN43" s="16">
        <f t="shared" si="70"/>
        <v>0</v>
      </c>
      <c r="CO43" s="52"/>
      <c r="CP43" s="53"/>
      <c r="CQ43" s="54"/>
      <c r="CR43" s="54"/>
      <c r="CS43" s="54"/>
      <c r="CT43" s="54"/>
      <c r="CU43" s="54"/>
      <c r="CV43" s="5">
        <f t="shared" si="71"/>
        <v>0</v>
      </c>
      <c r="CW43" s="15">
        <f t="shared" si="72"/>
        <v>0</v>
      </c>
      <c r="CX43" s="4">
        <f t="shared" si="73"/>
        <v>0</v>
      </c>
      <c r="CY43" s="16">
        <f t="shared" si="74"/>
        <v>0</v>
      </c>
      <c r="CZ43" s="52"/>
      <c r="DA43" s="53"/>
      <c r="DB43" s="54"/>
      <c r="DC43" s="54"/>
      <c r="DD43" s="54"/>
      <c r="DE43" s="54"/>
      <c r="DF43" s="54"/>
      <c r="DG43" s="5">
        <f t="shared" si="75"/>
        <v>0</v>
      </c>
      <c r="DH43" s="15">
        <f t="shared" si="76"/>
        <v>0</v>
      </c>
      <c r="DI43" s="4">
        <f t="shared" si="77"/>
        <v>0</v>
      </c>
      <c r="DJ43" s="16">
        <f t="shared" si="78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42"/>
      </c>
      <c r="M44" s="31">
        <f t="shared" si="43"/>
        <v>0</v>
      </c>
      <c r="N44" s="6">
        <f t="shared" si="44"/>
        <v>0</v>
      </c>
      <c r="O44" s="34">
        <f t="shared" si="45"/>
        <v>0</v>
      </c>
      <c r="P44" s="35">
        <f t="shared" si="46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7"/>
        <v>0</v>
      </c>
      <c r="AD44" s="15">
        <f t="shared" si="48"/>
        <v>0</v>
      </c>
      <c r="AE44" s="4">
        <f t="shared" si="49"/>
        <v>0</v>
      </c>
      <c r="AF44" s="16">
        <f t="shared" si="50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51"/>
        <v>0</v>
      </c>
      <c r="AQ44" s="15">
        <f t="shared" si="52"/>
        <v>0</v>
      </c>
      <c r="AR44" s="4">
        <f t="shared" si="53"/>
        <v>0</v>
      </c>
      <c r="AS44" s="16">
        <f t="shared" si="54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5"/>
        <v>0</v>
      </c>
      <c r="BC44" s="15">
        <f t="shared" si="56"/>
        <v>0</v>
      </c>
      <c r="BD44" s="4">
        <f t="shared" si="57"/>
        <v>0</v>
      </c>
      <c r="BE44" s="16">
        <f t="shared" si="58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9"/>
        <v>0</v>
      </c>
      <c r="BO44" s="15">
        <f t="shared" si="60"/>
        <v>0</v>
      </c>
      <c r="BP44" s="4">
        <f t="shared" si="61"/>
        <v>0</v>
      </c>
      <c r="BQ44" s="16">
        <f t="shared" si="62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3"/>
        <v>0</v>
      </c>
      <c r="CA44" s="15">
        <f t="shared" si="64"/>
        <v>0</v>
      </c>
      <c r="CB44" s="4">
        <f t="shared" si="65"/>
        <v>0</v>
      </c>
      <c r="CC44" s="16">
        <f t="shared" si="66"/>
        <v>0</v>
      </c>
      <c r="CD44" s="52"/>
      <c r="CE44" s="53"/>
      <c r="CF44" s="54"/>
      <c r="CG44" s="54"/>
      <c r="CH44" s="54"/>
      <c r="CI44" s="54"/>
      <c r="CJ44" s="54"/>
      <c r="CK44" s="5">
        <f t="shared" si="67"/>
        <v>0</v>
      </c>
      <c r="CL44" s="15">
        <f t="shared" si="68"/>
        <v>0</v>
      </c>
      <c r="CM44" s="4">
        <f t="shared" si="69"/>
        <v>0</v>
      </c>
      <c r="CN44" s="16">
        <f t="shared" si="70"/>
        <v>0</v>
      </c>
      <c r="CO44" s="52"/>
      <c r="CP44" s="53"/>
      <c r="CQ44" s="54"/>
      <c r="CR44" s="54"/>
      <c r="CS44" s="54"/>
      <c r="CT44" s="54"/>
      <c r="CU44" s="54"/>
      <c r="CV44" s="5">
        <f t="shared" si="71"/>
        <v>0</v>
      </c>
      <c r="CW44" s="15">
        <f t="shared" si="72"/>
        <v>0</v>
      </c>
      <c r="CX44" s="4">
        <f t="shared" si="73"/>
        <v>0</v>
      </c>
      <c r="CY44" s="16">
        <f t="shared" si="74"/>
        <v>0</v>
      </c>
      <c r="CZ44" s="52"/>
      <c r="DA44" s="53"/>
      <c r="DB44" s="54"/>
      <c r="DC44" s="54"/>
      <c r="DD44" s="54"/>
      <c r="DE44" s="54"/>
      <c r="DF44" s="54"/>
      <c r="DG44" s="5">
        <f t="shared" si="75"/>
        <v>0</v>
      </c>
      <c r="DH44" s="15">
        <f t="shared" si="76"/>
        <v>0</v>
      </c>
      <c r="DI44" s="4">
        <f t="shared" si="77"/>
        <v>0</v>
      </c>
      <c r="DJ44" s="16">
        <f t="shared" si="78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42"/>
      </c>
      <c r="M45" s="31">
        <f t="shared" si="43"/>
        <v>0</v>
      </c>
      <c r="N45" s="6">
        <f t="shared" si="44"/>
        <v>0</v>
      </c>
      <c r="O45" s="34">
        <f t="shared" si="45"/>
        <v>0</v>
      </c>
      <c r="P45" s="35">
        <f t="shared" si="46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7"/>
        <v>0</v>
      </c>
      <c r="AD45" s="15">
        <f t="shared" si="48"/>
        <v>0</v>
      </c>
      <c r="AE45" s="4">
        <f t="shared" si="49"/>
        <v>0</v>
      </c>
      <c r="AF45" s="16">
        <f t="shared" si="50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51"/>
        <v>0</v>
      </c>
      <c r="AQ45" s="15">
        <f t="shared" si="52"/>
        <v>0</v>
      </c>
      <c r="AR45" s="4">
        <f t="shared" si="53"/>
        <v>0</v>
      </c>
      <c r="AS45" s="16">
        <f t="shared" si="54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5"/>
        <v>0</v>
      </c>
      <c r="BC45" s="15">
        <f t="shared" si="56"/>
        <v>0</v>
      </c>
      <c r="BD45" s="4">
        <f t="shared" si="57"/>
        <v>0</v>
      </c>
      <c r="BE45" s="16">
        <f t="shared" si="58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9"/>
        <v>0</v>
      </c>
      <c r="BO45" s="15">
        <f t="shared" si="60"/>
        <v>0</v>
      </c>
      <c r="BP45" s="4">
        <f t="shared" si="61"/>
        <v>0</v>
      </c>
      <c r="BQ45" s="16">
        <f t="shared" si="62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3"/>
        <v>0</v>
      </c>
      <c r="CA45" s="15">
        <f t="shared" si="64"/>
        <v>0</v>
      </c>
      <c r="CB45" s="4">
        <f t="shared" si="65"/>
        <v>0</v>
      </c>
      <c r="CC45" s="16">
        <f t="shared" si="66"/>
        <v>0</v>
      </c>
      <c r="CD45" s="52"/>
      <c r="CE45" s="53"/>
      <c r="CF45" s="54"/>
      <c r="CG45" s="54"/>
      <c r="CH45" s="54"/>
      <c r="CI45" s="54"/>
      <c r="CJ45" s="54"/>
      <c r="CK45" s="5">
        <f t="shared" si="67"/>
        <v>0</v>
      </c>
      <c r="CL45" s="15">
        <f t="shared" si="68"/>
        <v>0</v>
      </c>
      <c r="CM45" s="4">
        <f t="shared" si="69"/>
        <v>0</v>
      </c>
      <c r="CN45" s="16">
        <f t="shared" si="70"/>
        <v>0</v>
      </c>
      <c r="CO45" s="52"/>
      <c r="CP45" s="53"/>
      <c r="CQ45" s="54"/>
      <c r="CR45" s="54"/>
      <c r="CS45" s="54"/>
      <c r="CT45" s="54"/>
      <c r="CU45" s="54"/>
      <c r="CV45" s="5">
        <f t="shared" si="71"/>
        <v>0</v>
      </c>
      <c r="CW45" s="15">
        <f t="shared" si="72"/>
        <v>0</v>
      </c>
      <c r="CX45" s="4">
        <f t="shared" si="73"/>
        <v>0</v>
      </c>
      <c r="CY45" s="16">
        <f t="shared" si="74"/>
        <v>0</v>
      </c>
      <c r="CZ45" s="52"/>
      <c r="DA45" s="53"/>
      <c r="DB45" s="54"/>
      <c r="DC45" s="54"/>
      <c r="DD45" s="54"/>
      <c r="DE45" s="54"/>
      <c r="DF45" s="54"/>
      <c r="DG45" s="5">
        <f t="shared" si="75"/>
        <v>0</v>
      </c>
      <c r="DH45" s="15">
        <f t="shared" si="76"/>
        <v>0</v>
      </c>
      <c r="DI45" s="4">
        <f t="shared" si="77"/>
        <v>0</v>
      </c>
      <c r="DJ45" s="16">
        <f t="shared" si="78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42"/>
      </c>
      <c r="M46" s="31">
        <f t="shared" si="43"/>
        <v>0</v>
      </c>
      <c r="N46" s="6">
        <f t="shared" si="44"/>
        <v>0</v>
      </c>
      <c r="O46" s="34">
        <f t="shared" si="45"/>
        <v>0</v>
      </c>
      <c r="P46" s="35">
        <f t="shared" si="46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7"/>
        <v>0</v>
      </c>
      <c r="AD46" s="15">
        <f t="shared" si="48"/>
        <v>0</v>
      </c>
      <c r="AE46" s="4">
        <f t="shared" si="49"/>
        <v>0</v>
      </c>
      <c r="AF46" s="16">
        <f t="shared" si="50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51"/>
        <v>0</v>
      </c>
      <c r="AQ46" s="15">
        <f t="shared" si="52"/>
        <v>0</v>
      </c>
      <c r="AR46" s="4">
        <f t="shared" si="53"/>
        <v>0</v>
      </c>
      <c r="AS46" s="16">
        <f t="shared" si="54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5"/>
        <v>0</v>
      </c>
      <c r="BC46" s="15">
        <f t="shared" si="56"/>
        <v>0</v>
      </c>
      <c r="BD46" s="4">
        <f t="shared" si="57"/>
        <v>0</v>
      </c>
      <c r="BE46" s="16">
        <f t="shared" si="58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9"/>
        <v>0</v>
      </c>
      <c r="BO46" s="15">
        <f t="shared" si="60"/>
        <v>0</v>
      </c>
      <c r="BP46" s="4">
        <f t="shared" si="61"/>
        <v>0</v>
      </c>
      <c r="BQ46" s="16">
        <f t="shared" si="62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3"/>
        <v>0</v>
      </c>
      <c r="CA46" s="15">
        <f t="shared" si="64"/>
        <v>0</v>
      </c>
      <c r="CB46" s="4">
        <f t="shared" si="65"/>
        <v>0</v>
      </c>
      <c r="CC46" s="16">
        <f t="shared" si="66"/>
        <v>0</v>
      </c>
      <c r="CD46" s="52"/>
      <c r="CE46" s="53"/>
      <c r="CF46" s="54"/>
      <c r="CG46" s="54"/>
      <c r="CH46" s="54"/>
      <c r="CI46" s="54"/>
      <c r="CJ46" s="54"/>
      <c r="CK46" s="5">
        <f t="shared" si="67"/>
        <v>0</v>
      </c>
      <c r="CL46" s="15">
        <f t="shared" si="68"/>
        <v>0</v>
      </c>
      <c r="CM46" s="4">
        <f t="shared" si="69"/>
        <v>0</v>
      </c>
      <c r="CN46" s="16">
        <f t="shared" si="70"/>
        <v>0</v>
      </c>
      <c r="CO46" s="52"/>
      <c r="CP46" s="53"/>
      <c r="CQ46" s="54"/>
      <c r="CR46" s="54"/>
      <c r="CS46" s="54"/>
      <c r="CT46" s="54"/>
      <c r="CU46" s="54"/>
      <c r="CV46" s="5">
        <f t="shared" si="71"/>
        <v>0</v>
      </c>
      <c r="CW46" s="15">
        <f t="shared" si="72"/>
        <v>0</v>
      </c>
      <c r="CX46" s="4">
        <f t="shared" si="73"/>
        <v>0</v>
      </c>
      <c r="CY46" s="16">
        <f t="shared" si="74"/>
        <v>0</v>
      </c>
      <c r="CZ46" s="52"/>
      <c r="DA46" s="53"/>
      <c r="DB46" s="54"/>
      <c r="DC46" s="54"/>
      <c r="DD46" s="54"/>
      <c r="DE46" s="54"/>
      <c r="DF46" s="54"/>
      <c r="DG46" s="5">
        <f t="shared" si="75"/>
        <v>0</v>
      </c>
      <c r="DH46" s="15">
        <f t="shared" si="76"/>
        <v>0</v>
      </c>
      <c r="DI46" s="4">
        <f t="shared" si="77"/>
        <v>0</v>
      </c>
      <c r="DJ46" s="16">
        <f t="shared" si="78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42"/>
      </c>
      <c r="M47" s="31">
        <f t="shared" si="43"/>
        <v>0</v>
      </c>
      <c r="N47" s="6">
        <f t="shared" si="44"/>
        <v>0</v>
      </c>
      <c r="O47" s="34">
        <f t="shared" si="45"/>
        <v>0</v>
      </c>
      <c r="P47" s="35">
        <f t="shared" si="46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7"/>
        <v>0</v>
      </c>
      <c r="AD47" s="15">
        <f t="shared" si="48"/>
        <v>0</v>
      </c>
      <c r="AE47" s="4">
        <f t="shared" si="49"/>
        <v>0</v>
      </c>
      <c r="AF47" s="16">
        <f t="shared" si="50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51"/>
        <v>0</v>
      </c>
      <c r="AQ47" s="15">
        <f t="shared" si="52"/>
        <v>0</v>
      </c>
      <c r="AR47" s="4">
        <f t="shared" si="53"/>
        <v>0</v>
      </c>
      <c r="AS47" s="16">
        <f t="shared" si="54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5"/>
        <v>0</v>
      </c>
      <c r="BC47" s="15">
        <f t="shared" si="56"/>
        <v>0</v>
      </c>
      <c r="BD47" s="4">
        <f t="shared" si="57"/>
        <v>0</v>
      </c>
      <c r="BE47" s="16">
        <f t="shared" si="58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9"/>
        <v>0</v>
      </c>
      <c r="BO47" s="15">
        <f t="shared" si="60"/>
        <v>0</v>
      </c>
      <c r="BP47" s="4">
        <f t="shared" si="61"/>
        <v>0</v>
      </c>
      <c r="BQ47" s="16">
        <f t="shared" si="62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3"/>
        <v>0</v>
      </c>
      <c r="CA47" s="15">
        <f t="shared" si="64"/>
        <v>0</v>
      </c>
      <c r="CB47" s="4">
        <f t="shared" si="65"/>
        <v>0</v>
      </c>
      <c r="CC47" s="16">
        <f t="shared" si="66"/>
        <v>0</v>
      </c>
      <c r="CD47" s="52"/>
      <c r="CE47" s="53"/>
      <c r="CF47" s="54"/>
      <c r="CG47" s="54"/>
      <c r="CH47" s="54"/>
      <c r="CI47" s="54"/>
      <c r="CJ47" s="54"/>
      <c r="CK47" s="5">
        <f t="shared" si="67"/>
        <v>0</v>
      </c>
      <c r="CL47" s="15">
        <f t="shared" si="68"/>
        <v>0</v>
      </c>
      <c r="CM47" s="4">
        <f t="shared" si="69"/>
        <v>0</v>
      </c>
      <c r="CN47" s="16">
        <f t="shared" si="70"/>
        <v>0</v>
      </c>
      <c r="CO47" s="52"/>
      <c r="CP47" s="53"/>
      <c r="CQ47" s="54"/>
      <c r="CR47" s="54"/>
      <c r="CS47" s="54"/>
      <c r="CT47" s="54"/>
      <c r="CU47" s="54"/>
      <c r="CV47" s="5">
        <f t="shared" si="71"/>
        <v>0</v>
      </c>
      <c r="CW47" s="15">
        <f t="shared" si="72"/>
        <v>0</v>
      </c>
      <c r="CX47" s="4">
        <f t="shared" si="73"/>
        <v>0</v>
      </c>
      <c r="CY47" s="16">
        <f t="shared" si="74"/>
        <v>0</v>
      </c>
      <c r="CZ47" s="52"/>
      <c r="DA47" s="53"/>
      <c r="DB47" s="54"/>
      <c r="DC47" s="54"/>
      <c r="DD47" s="54"/>
      <c r="DE47" s="54"/>
      <c r="DF47" s="54"/>
      <c r="DG47" s="5">
        <f t="shared" si="75"/>
        <v>0</v>
      </c>
      <c r="DH47" s="15">
        <f t="shared" si="76"/>
        <v>0</v>
      </c>
      <c r="DI47" s="4">
        <f t="shared" si="77"/>
        <v>0</v>
      </c>
      <c r="DJ47" s="16">
        <f t="shared" si="78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42"/>
      </c>
      <c r="M48" s="31">
        <f t="shared" si="43"/>
        <v>0</v>
      </c>
      <c r="N48" s="6">
        <f t="shared" si="44"/>
        <v>0</v>
      </c>
      <c r="O48" s="34">
        <f t="shared" si="45"/>
        <v>0</v>
      </c>
      <c r="P48" s="35">
        <f t="shared" si="46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7"/>
        <v>0</v>
      </c>
      <c r="AD48" s="15">
        <f t="shared" si="48"/>
        <v>0</v>
      </c>
      <c r="AE48" s="4">
        <f t="shared" si="49"/>
        <v>0</v>
      </c>
      <c r="AF48" s="16">
        <f t="shared" si="50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51"/>
        <v>0</v>
      </c>
      <c r="AQ48" s="15">
        <f t="shared" si="52"/>
        <v>0</v>
      </c>
      <c r="AR48" s="4">
        <f t="shared" si="53"/>
        <v>0</v>
      </c>
      <c r="AS48" s="16">
        <f t="shared" si="54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5"/>
        <v>0</v>
      </c>
      <c r="BC48" s="15">
        <f t="shared" si="56"/>
        <v>0</v>
      </c>
      <c r="BD48" s="4">
        <f t="shared" si="57"/>
        <v>0</v>
      </c>
      <c r="BE48" s="16">
        <f t="shared" si="58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9"/>
        <v>0</v>
      </c>
      <c r="BO48" s="15">
        <f t="shared" si="60"/>
        <v>0</v>
      </c>
      <c r="BP48" s="4">
        <f t="shared" si="61"/>
        <v>0</v>
      </c>
      <c r="BQ48" s="16">
        <f t="shared" si="62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3"/>
        <v>0</v>
      </c>
      <c r="CA48" s="15">
        <f t="shared" si="64"/>
        <v>0</v>
      </c>
      <c r="CB48" s="4">
        <f t="shared" si="65"/>
        <v>0</v>
      </c>
      <c r="CC48" s="16">
        <f t="shared" si="66"/>
        <v>0</v>
      </c>
      <c r="CD48" s="52"/>
      <c r="CE48" s="53"/>
      <c r="CF48" s="54"/>
      <c r="CG48" s="54"/>
      <c r="CH48" s="54"/>
      <c r="CI48" s="54"/>
      <c r="CJ48" s="54"/>
      <c r="CK48" s="5">
        <f t="shared" si="67"/>
        <v>0</v>
      </c>
      <c r="CL48" s="15">
        <f t="shared" si="68"/>
        <v>0</v>
      </c>
      <c r="CM48" s="4">
        <f t="shared" si="69"/>
        <v>0</v>
      </c>
      <c r="CN48" s="16">
        <f t="shared" si="70"/>
        <v>0</v>
      </c>
      <c r="CO48" s="52"/>
      <c r="CP48" s="53"/>
      <c r="CQ48" s="54"/>
      <c r="CR48" s="54"/>
      <c r="CS48" s="54"/>
      <c r="CT48" s="54"/>
      <c r="CU48" s="54"/>
      <c r="CV48" s="5">
        <f t="shared" si="71"/>
        <v>0</v>
      </c>
      <c r="CW48" s="15">
        <f t="shared" si="72"/>
        <v>0</v>
      </c>
      <c r="CX48" s="4">
        <f t="shared" si="73"/>
        <v>0</v>
      </c>
      <c r="CY48" s="16">
        <f t="shared" si="74"/>
        <v>0</v>
      </c>
      <c r="CZ48" s="52"/>
      <c r="DA48" s="53"/>
      <c r="DB48" s="54"/>
      <c r="DC48" s="54"/>
      <c r="DD48" s="54"/>
      <c r="DE48" s="54"/>
      <c r="DF48" s="54"/>
      <c r="DG48" s="5">
        <f t="shared" si="75"/>
        <v>0</v>
      </c>
      <c r="DH48" s="15">
        <f t="shared" si="76"/>
        <v>0</v>
      </c>
      <c r="DI48" s="4">
        <f t="shared" si="77"/>
        <v>0</v>
      </c>
      <c r="DJ48" s="16">
        <f t="shared" si="78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42"/>
      </c>
      <c r="M49" s="31">
        <f t="shared" si="43"/>
        <v>0</v>
      </c>
      <c r="N49" s="6">
        <f t="shared" si="44"/>
        <v>0</v>
      </c>
      <c r="O49" s="34">
        <f t="shared" si="45"/>
        <v>0</v>
      </c>
      <c r="P49" s="35">
        <f t="shared" si="46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7"/>
        <v>0</v>
      </c>
      <c r="AD49" s="15">
        <f t="shared" si="48"/>
        <v>0</v>
      </c>
      <c r="AE49" s="4">
        <f t="shared" si="49"/>
        <v>0</v>
      </c>
      <c r="AF49" s="16">
        <f t="shared" si="50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51"/>
        <v>0</v>
      </c>
      <c r="AQ49" s="15">
        <f t="shared" si="52"/>
        <v>0</v>
      </c>
      <c r="AR49" s="4">
        <f t="shared" si="53"/>
        <v>0</v>
      </c>
      <c r="AS49" s="16">
        <f t="shared" si="54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5"/>
        <v>0</v>
      </c>
      <c r="BC49" s="15">
        <f t="shared" si="56"/>
        <v>0</v>
      </c>
      <c r="BD49" s="4">
        <f t="shared" si="57"/>
        <v>0</v>
      </c>
      <c r="BE49" s="16">
        <f t="shared" si="58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9"/>
        <v>0</v>
      </c>
      <c r="BO49" s="15">
        <f t="shared" si="60"/>
        <v>0</v>
      </c>
      <c r="BP49" s="4">
        <f t="shared" si="61"/>
        <v>0</v>
      </c>
      <c r="BQ49" s="16">
        <f t="shared" si="62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3"/>
        <v>0</v>
      </c>
      <c r="CA49" s="15">
        <f t="shared" si="64"/>
        <v>0</v>
      </c>
      <c r="CB49" s="4">
        <f t="shared" si="65"/>
        <v>0</v>
      </c>
      <c r="CC49" s="16">
        <f t="shared" si="66"/>
        <v>0</v>
      </c>
      <c r="CD49" s="52"/>
      <c r="CE49" s="53"/>
      <c r="CF49" s="54"/>
      <c r="CG49" s="54"/>
      <c r="CH49" s="54"/>
      <c r="CI49" s="54"/>
      <c r="CJ49" s="54"/>
      <c r="CK49" s="5">
        <f t="shared" si="67"/>
        <v>0</v>
      </c>
      <c r="CL49" s="15">
        <f t="shared" si="68"/>
        <v>0</v>
      </c>
      <c r="CM49" s="4">
        <f t="shared" si="69"/>
        <v>0</v>
      </c>
      <c r="CN49" s="16">
        <f t="shared" si="70"/>
        <v>0</v>
      </c>
      <c r="CO49" s="52"/>
      <c r="CP49" s="53"/>
      <c r="CQ49" s="54"/>
      <c r="CR49" s="54"/>
      <c r="CS49" s="54"/>
      <c r="CT49" s="54"/>
      <c r="CU49" s="54"/>
      <c r="CV49" s="5">
        <f t="shared" si="71"/>
        <v>0</v>
      </c>
      <c r="CW49" s="15">
        <f t="shared" si="72"/>
        <v>0</v>
      </c>
      <c r="CX49" s="4">
        <f t="shared" si="73"/>
        <v>0</v>
      </c>
      <c r="CY49" s="16">
        <f t="shared" si="74"/>
        <v>0</v>
      </c>
      <c r="CZ49" s="52"/>
      <c r="DA49" s="53"/>
      <c r="DB49" s="54"/>
      <c r="DC49" s="54"/>
      <c r="DD49" s="54"/>
      <c r="DE49" s="54"/>
      <c r="DF49" s="54"/>
      <c r="DG49" s="5">
        <f t="shared" si="75"/>
        <v>0</v>
      </c>
      <c r="DH49" s="15">
        <f t="shared" si="76"/>
        <v>0</v>
      </c>
      <c r="DI49" s="4">
        <f t="shared" si="77"/>
        <v>0</v>
      </c>
      <c r="DJ49" s="16">
        <f t="shared" si="78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42"/>
      </c>
      <c r="M50" s="31">
        <f t="shared" si="43"/>
        <v>0</v>
      </c>
      <c r="N50" s="6">
        <f t="shared" si="44"/>
        <v>0</v>
      </c>
      <c r="O50" s="34">
        <f t="shared" si="45"/>
        <v>0</v>
      </c>
      <c r="P50" s="35">
        <f t="shared" si="46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7"/>
        <v>0</v>
      </c>
      <c r="AD50" s="15">
        <f t="shared" si="48"/>
        <v>0</v>
      </c>
      <c r="AE50" s="4">
        <f t="shared" si="49"/>
        <v>0</v>
      </c>
      <c r="AF50" s="16">
        <f t="shared" si="50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51"/>
        <v>0</v>
      </c>
      <c r="AQ50" s="15">
        <f t="shared" si="52"/>
        <v>0</v>
      </c>
      <c r="AR50" s="4">
        <f t="shared" si="53"/>
        <v>0</v>
      </c>
      <c r="AS50" s="16">
        <f t="shared" si="54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5"/>
        <v>0</v>
      </c>
      <c r="BC50" s="15">
        <f t="shared" si="56"/>
        <v>0</v>
      </c>
      <c r="BD50" s="4">
        <f t="shared" si="57"/>
        <v>0</v>
      </c>
      <c r="BE50" s="16">
        <f t="shared" si="58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9"/>
        <v>0</v>
      </c>
      <c r="BO50" s="15">
        <f t="shared" si="60"/>
        <v>0</v>
      </c>
      <c r="BP50" s="4">
        <f t="shared" si="61"/>
        <v>0</v>
      </c>
      <c r="BQ50" s="16">
        <f t="shared" si="62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3"/>
        <v>0</v>
      </c>
      <c r="CA50" s="15">
        <f t="shared" si="64"/>
        <v>0</v>
      </c>
      <c r="CB50" s="4">
        <f t="shared" si="65"/>
        <v>0</v>
      </c>
      <c r="CC50" s="16">
        <f t="shared" si="66"/>
        <v>0</v>
      </c>
      <c r="CD50" s="52"/>
      <c r="CE50" s="53"/>
      <c r="CF50" s="54"/>
      <c r="CG50" s="54"/>
      <c r="CH50" s="54"/>
      <c r="CI50" s="54"/>
      <c r="CJ50" s="54"/>
      <c r="CK50" s="5">
        <f t="shared" si="67"/>
        <v>0</v>
      </c>
      <c r="CL50" s="15">
        <f t="shared" si="68"/>
        <v>0</v>
      </c>
      <c r="CM50" s="4">
        <f t="shared" si="69"/>
        <v>0</v>
      </c>
      <c r="CN50" s="16">
        <f t="shared" si="70"/>
        <v>0</v>
      </c>
      <c r="CO50" s="52"/>
      <c r="CP50" s="53"/>
      <c r="CQ50" s="54"/>
      <c r="CR50" s="54"/>
      <c r="CS50" s="54"/>
      <c r="CT50" s="54"/>
      <c r="CU50" s="54"/>
      <c r="CV50" s="5">
        <f t="shared" si="71"/>
        <v>0</v>
      </c>
      <c r="CW50" s="15">
        <f t="shared" si="72"/>
        <v>0</v>
      </c>
      <c r="CX50" s="4">
        <f t="shared" si="73"/>
        <v>0</v>
      </c>
      <c r="CY50" s="16">
        <f t="shared" si="74"/>
        <v>0</v>
      </c>
      <c r="CZ50" s="52"/>
      <c r="DA50" s="53"/>
      <c r="DB50" s="54"/>
      <c r="DC50" s="54"/>
      <c r="DD50" s="54"/>
      <c r="DE50" s="54"/>
      <c r="DF50" s="54"/>
      <c r="DG50" s="5">
        <f t="shared" si="75"/>
        <v>0</v>
      </c>
      <c r="DH50" s="15">
        <f t="shared" si="76"/>
        <v>0</v>
      </c>
      <c r="DI50" s="4">
        <f t="shared" si="77"/>
        <v>0</v>
      </c>
      <c r="DJ50" s="16">
        <f t="shared" si="78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42"/>
      </c>
      <c r="M51" s="31">
        <f t="shared" si="43"/>
        <v>0</v>
      </c>
      <c r="N51" s="6">
        <f t="shared" si="44"/>
        <v>0</v>
      </c>
      <c r="O51" s="34">
        <f t="shared" si="45"/>
        <v>0</v>
      </c>
      <c r="P51" s="35">
        <f t="shared" si="46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7"/>
        <v>0</v>
      </c>
      <c r="AD51" s="15">
        <f t="shared" si="48"/>
        <v>0</v>
      </c>
      <c r="AE51" s="4">
        <f t="shared" si="49"/>
        <v>0</v>
      </c>
      <c r="AF51" s="16">
        <f t="shared" si="50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51"/>
        <v>0</v>
      </c>
      <c r="AQ51" s="15">
        <f t="shared" si="52"/>
        <v>0</v>
      </c>
      <c r="AR51" s="4">
        <f t="shared" si="53"/>
        <v>0</v>
      </c>
      <c r="AS51" s="16">
        <f t="shared" si="54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5"/>
        <v>0</v>
      </c>
      <c r="BC51" s="15">
        <f t="shared" si="56"/>
        <v>0</v>
      </c>
      <c r="BD51" s="4">
        <f t="shared" si="57"/>
        <v>0</v>
      </c>
      <c r="BE51" s="16">
        <f t="shared" si="58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9"/>
        <v>0</v>
      </c>
      <c r="BO51" s="15">
        <f t="shared" si="60"/>
        <v>0</v>
      </c>
      <c r="BP51" s="4">
        <f t="shared" si="61"/>
        <v>0</v>
      </c>
      <c r="BQ51" s="16">
        <f t="shared" si="62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3"/>
        <v>0</v>
      </c>
      <c r="CA51" s="15">
        <f t="shared" si="64"/>
        <v>0</v>
      </c>
      <c r="CB51" s="4">
        <f t="shared" si="65"/>
        <v>0</v>
      </c>
      <c r="CC51" s="16">
        <f t="shared" si="66"/>
        <v>0</v>
      </c>
      <c r="CD51" s="52"/>
      <c r="CE51" s="53"/>
      <c r="CF51" s="54"/>
      <c r="CG51" s="54"/>
      <c r="CH51" s="54"/>
      <c r="CI51" s="54"/>
      <c r="CJ51" s="54"/>
      <c r="CK51" s="5">
        <f t="shared" si="67"/>
        <v>0</v>
      </c>
      <c r="CL51" s="15">
        <f t="shared" si="68"/>
        <v>0</v>
      </c>
      <c r="CM51" s="4">
        <f t="shared" si="69"/>
        <v>0</v>
      </c>
      <c r="CN51" s="16">
        <f t="shared" si="70"/>
        <v>0</v>
      </c>
      <c r="CO51" s="52"/>
      <c r="CP51" s="53"/>
      <c r="CQ51" s="54"/>
      <c r="CR51" s="54"/>
      <c r="CS51" s="54"/>
      <c r="CT51" s="54"/>
      <c r="CU51" s="54"/>
      <c r="CV51" s="5">
        <f t="shared" si="71"/>
        <v>0</v>
      </c>
      <c r="CW51" s="15">
        <f t="shared" si="72"/>
        <v>0</v>
      </c>
      <c r="CX51" s="4">
        <f t="shared" si="73"/>
        <v>0</v>
      </c>
      <c r="CY51" s="16">
        <f t="shared" si="74"/>
        <v>0</v>
      </c>
      <c r="CZ51" s="52"/>
      <c r="DA51" s="53"/>
      <c r="DB51" s="54"/>
      <c r="DC51" s="54"/>
      <c r="DD51" s="54"/>
      <c r="DE51" s="54"/>
      <c r="DF51" s="54"/>
      <c r="DG51" s="5">
        <f t="shared" si="75"/>
        <v>0</v>
      </c>
      <c r="DH51" s="15">
        <f t="shared" si="76"/>
        <v>0</v>
      </c>
      <c r="DI51" s="4">
        <f t="shared" si="77"/>
        <v>0</v>
      </c>
      <c r="DJ51" s="16">
        <f t="shared" si="78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42"/>
      </c>
      <c r="M52" s="31">
        <f t="shared" si="43"/>
        <v>0</v>
      </c>
      <c r="N52" s="6">
        <f t="shared" si="44"/>
        <v>0</v>
      </c>
      <c r="O52" s="34">
        <f t="shared" si="45"/>
        <v>0</v>
      </c>
      <c r="P52" s="35">
        <f t="shared" si="46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7"/>
        <v>0</v>
      </c>
      <c r="AD52" s="15">
        <f t="shared" si="48"/>
        <v>0</v>
      </c>
      <c r="AE52" s="4">
        <f t="shared" si="49"/>
        <v>0</v>
      </c>
      <c r="AF52" s="16">
        <f t="shared" si="50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51"/>
        <v>0</v>
      </c>
      <c r="AQ52" s="15">
        <f t="shared" si="52"/>
        <v>0</v>
      </c>
      <c r="AR52" s="4">
        <f t="shared" si="53"/>
        <v>0</v>
      </c>
      <c r="AS52" s="16">
        <f t="shared" si="54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5"/>
        <v>0</v>
      </c>
      <c r="BC52" s="15">
        <f t="shared" si="56"/>
        <v>0</v>
      </c>
      <c r="BD52" s="4">
        <f t="shared" si="57"/>
        <v>0</v>
      </c>
      <c r="BE52" s="16">
        <f t="shared" si="58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9"/>
        <v>0</v>
      </c>
      <c r="BO52" s="15">
        <f t="shared" si="60"/>
        <v>0</v>
      </c>
      <c r="BP52" s="4">
        <f t="shared" si="61"/>
        <v>0</v>
      </c>
      <c r="BQ52" s="16">
        <f t="shared" si="62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3"/>
        <v>0</v>
      </c>
      <c r="CA52" s="15">
        <f t="shared" si="64"/>
        <v>0</v>
      </c>
      <c r="CB52" s="4">
        <f t="shared" si="65"/>
        <v>0</v>
      </c>
      <c r="CC52" s="16">
        <f t="shared" si="66"/>
        <v>0</v>
      </c>
      <c r="CD52" s="52"/>
      <c r="CE52" s="53"/>
      <c r="CF52" s="54"/>
      <c r="CG52" s="54"/>
      <c r="CH52" s="54"/>
      <c r="CI52" s="54"/>
      <c r="CJ52" s="54"/>
      <c r="CK52" s="5">
        <f t="shared" si="67"/>
        <v>0</v>
      </c>
      <c r="CL52" s="15">
        <f t="shared" si="68"/>
        <v>0</v>
      </c>
      <c r="CM52" s="4">
        <f t="shared" si="69"/>
        <v>0</v>
      </c>
      <c r="CN52" s="16">
        <f t="shared" si="70"/>
        <v>0</v>
      </c>
      <c r="CO52" s="52"/>
      <c r="CP52" s="53"/>
      <c r="CQ52" s="54"/>
      <c r="CR52" s="54"/>
      <c r="CS52" s="54"/>
      <c r="CT52" s="54"/>
      <c r="CU52" s="54"/>
      <c r="CV52" s="5">
        <f t="shared" si="71"/>
        <v>0</v>
      </c>
      <c r="CW52" s="15">
        <f t="shared" si="72"/>
        <v>0</v>
      </c>
      <c r="CX52" s="4">
        <f t="shared" si="73"/>
        <v>0</v>
      </c>
      <c r="CY52" s="16">
        <f t="shared" si="74"/>
        <v>0</v>
      </c>
      <c r="CZ52" s="52"/>
      <c r="DA52" s="53"/>
      <c r="DB52" s="54"/>
      <c r="DC52" s="54"/>
      <c r="DD52" s="54"/>
      <c r="DE52" s="54"/>
      <c r="DF52" s="54"/>
      <c r="DG52" s="5">
        <f t="shared" si="75"/>
        <v>0</v>
      </c>
      <c r="DH52" s="15">
        <f t="shared" si="76"/>
        <v>0</v>
      </c>
      <c r="DI52" s="4">
        <f t="shared" si="77"/>
        <v>0</v>
      </c>
      <c r="DJ52" s="16">
        <f t="shared" si="78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B21:G52 L3:L52 G3:G20">
    <cfRule type="expression" priority="2" dxfId="0" stopIfTrue="1">
      <formula>$C3&gt;1</formula>
    </cfRule>
  </conditionalFormatting>
  <conditionalFormatting sqref="B3:F20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2011-02-20T18:31:51Z</dcterms:modified>
  <cp:category/>
  <cp:version/>
  <cp:contentType/>
  <cp:contentStatus/>
  <cp:revision>1</cp:revision>
</cp:coreProperties>
</file>