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defaultThemeVersion="124226"/>
  <bookViews>
    <workbookView xWindow="120" yWindow="36" windowWidth="11604" windowHeight="8724" tabRatio="245"/>
  </bookViews>
  <sheets>
    <sheet name="Scoresheet" sheetId="1" r:id="rId1"/>
    <sheet name="SortLookup" sheetId="4" r:id="rId2"/>
    <sheet name="Help" sheetId="5" r:id="rId3"/>
  </sheets>
  <definedNames>
    <definedName name="_xlnm.Print_Area" localSheetId="0">Scoresheet!$A$1:$DJ$52</definedName>
    <definedName name="_xlnm.Print_Titles" localSheetId="0">Scoresheet!$A:$G,Scoresheet!$1:$2</definedName>
  </definedNames>
  <calcPr calcId="125725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</customWorkbookViews>
</workbook>
</file>

<file path=xl/calcChain.xml><?xml version="1.0" encoding="utf-8"?>
<calcChain xmlns="http://schemas.openxmlformats.org/spreadsheetml/2006/main">
  <c r="X6" i="1"/>
  <c r="X13"/>
  <c r="X8"/>
  <c r="X7"/>
  <c r="AK14"/>
  <c r="X14"/>
  <c r="AC52"/>
  <c r="AP52"/>
  <c r="BB52"/>
  <c r="BN52"/>
  <c r="BZ52"/>
  <c r="CK52"/>
  <c r="CV52"/>
  <c r="DG52"/>
  <c r="AE52"/>
  <c r="AR52"/>
  <c r="BD52"/>
  <c r="BP52"/>
  <c r="CB52"/>
  <c r="CM52"/>
  <c r="CX52"/>
  <c r="DI52"/>
  <c r="P52"/>
  <c r="O52" s="1"/>
  <c r="AC51"/>
  <c r="AP51"/>
  <c r="M51" s="1"/>
  <c r="BB51"/>
  <c r="BN51"/>
  <c r="BZ51"/>
  <c r="CK51"/>
  <c r="CV51"/>
  <c r="DG51"/>
  <c r="AE51"/>
  <c r="AR51"/>
  <c r="BD51"/>
  <c r="BP51"/>
  <c r="CB51"/>
  <c r="CM51"/>
  <c r="CX51"/>
  <c r="DI51"/>
  <c r="P51"/>
  <c r="O51" s="1"/>
  <c r="AC50"/>
  <c r="AP50"/>
  <c r="BB50"/>
  <c r="M50" s="1"/>
  <c r="BN50"/>
  <c r="BZ50"/>
  <c r="CK50"/>
  <c r="CV50"/>
  <c r="DG50"/>
  <c r="AE50"/>
  <c r="AR50"/>
  <c r="BD50"/>
  <c r="BP50"/>
  <c r="CB50"/>
  <c r="CM50"/>
  <c r="CX50"/>
  <c r="DI50"/>
  <c r="P50"/>
  <c r="O50"/>
  <c r="AC49"/>
  <c r="AP49"/>
  <c r="BB49"/>
  <c r="BN49"/>
  <c r="BZ49"/>
  <c r="CK49"/>
  <c r="CV49"/>
  <c r="DG49"/>
  <c r="AE49"/>
  <c r="AR49"/>
  <c r="BD49"/>
  <c r="BP49"/>
  <c r="CB49"/>
  <c r="CM49"/>
  <c r="CX49"/>
  <c r="DI49"/>
  <c r="P49"/>
  <c r="O49" s="1"/>
  <c r="AC48"/>
  <c r="AP48"/>
  <c r="BB48"/>
  <c r="BN48"/>
  <c r="BZ48"/>
  <c r="CK48"/>
  <c r="CV48"/>
  <c r="DG48"/>
  <c r="AE48"/>
  <c r="AR48"/>
  <c r="N48" s="1"/>
  <c r="BD48"/>
  <c r="BP48"/>
  <c r="CB48"/>
  <c r="CM48"/>
  <c r="CX48"/>
  <c r="DI48"/>
  <c r="P48"/>
  <c r="O48" s="1"/>
  <c r="AC47"/>
  <c r="AP47"/>
  <c r="BB47"/>
  <c r="BN47"/>
  <c r="BZ47"/>
  <c r="CK47"/>
  <c r="CV47"/>
  <c r="DG47"/>
  <c r="AE47"/>
  <c r="AR47"/>
  <c r="BD47"/>
  <c r="BP47"/>
  <c r="CB47"/>
  <c r="CM47"/>
  <c r="CX47"/>
  <c r="DI47"/>
  <c r="P47"/>
  <c r="O47" s="1"/>
  <c r="AC46"/>
  <c r="AP46"/>
  <c r="BB46"/>
  <c r="BN46"/>
  <c r="BZ46"/>
  <c r="CK46"/>
  <c r="CV46"/>
  <c r="DG46"/>
  <c r="AE46"/>
  <c r="AR46"/>
  <c r="BD46"/>
  <c r="N46" s="1"/>
  <c r="BP46"/>
  <c r="CB46"/>
  <c r="CM46"/>
  <c r="CX46"/>
  <c r="DI46"/>
  <c r="P46"/>
  <c r="O46" s="1"/>
  <c r="AC45"/>
  <c r="AP45"/>
  <c r="BB45"/>
  <c r="BN45"/>
  <c r="BZ45"/>
  <c r="CK45"/>
  <c r="CV45"/>
  <c r="DG45"/>
  <c r="AE45"/>
  <c r="AR45"/>
  <c r="BD45"/>
  <c r="BP45"/>
  <c r="CB45"/>
  <c r="CM45"/>
  <c r="CX45"/>
  <c r="DI45"/>
  <c r="P45"/>
  <c r="O45" s="1"/>
  <c r="AC44"/>
  <c r="AP44"/>
  <c r="BB44"/>
  <c r="BN44"/>
  <c r="BZ44"/>
  <c r="CK44"/>
  <c r="CV44"/>
  <c r="DG44"/>
  <c r="AE44"/>
  <c r="AR44"/>
  <c r="BD44"/>
  <c r="BP44"/>
  <c r="CB44"/>
  <c r="CM44"/>
  <c r="CX44"/>
  <c r="DI44"/>
  <c r="P44"/>
  <c r="O44" s="1"/>
  <c r="AC43"/>
  <c r="AP43"/>
  <c r="M43" s="1"/>
  <c r="BB43"/>
  <c r="BN43"/>
  <c r="BZ43"/>
  <c r="CK43"/>
  <c r="CV43"/>
  <c r="DG43"/>
  <c r="AE43"/>
  <c r="AR43"/>
  <c r="BD43"/>
  <c r="BP43"/>
  <c r="CB43"/>
  <c r="CM43"/>
  <c r="CX43"/>
  <c r="DI43"/>
  <c r="P43"/>
  <c r="O43" s="1"/>
  <c r="AC42"/>
  <c r="AP42"/>
  <c r="BB42"/>
  <c r="BN42"/>
  <c r="BZ42"/>
  <c r="CK42"/>
  <c r="CV42"/>
  <c r="DG42"/>
  <c r="AE42"/>
  <c r="AR42"/>
  <c r="BD42"/>
  <c r="BP42"/>
  <c r="CB42"/>
  <c r="CM42"/>
  <c r="CX42"/>
  <c r="DI42"/>
  <c r="P42"/>
  <c r="O42" s="1"/>
  <c r="AC41"/>
  <c r="AP41"/>
  <c r="BB41"/>
  <c r="M41" s="1"/>
  <c r="BN41"/>
  <c r="BZ41"/>
  <c r="CK41"/>
  <c r="CV41"/>
  <c r="DG41"/>
  <c r="AE41"/>
  <c r="AR41"/>
  <c r="BD41"/>
  <c r="BP41"/>
  <c r="CB41"/>
  <c r="CM41"/>
  <c r="CX41"/>
  <c r="DI41"/>
  <c r="P41"/>
  <c r="O41" s="1"/>
  <c r="AC40"/>
  <c r="AP40"/>
  <c r="M40" s="1"/>
  <c r="BB40"/>
  <c r="BN40"/>
  <c r="BZ40"/>
  <c r="CK40"/>
  <c r="CV40"/>
  <c r="DG40"/>
  <c r="AE40"/>
  <c r="AR40"/>
  <c r="BD40"/>
  <c r="BP40"/>
  <c r="CB40"/>
  <c r="CM40"/>
  <c r="CX40"/>
  <c r="DI40"/>
  <c r="P40"/>
  <c r="O40" s="1"/>
  <c r="AC39"/>
  <c r="AP39"/>
  <c r="BB39"/>
  <c r="BN39"/>
  <c r="BZ39"/>
  <c r="CK39"/>
  <c r="CV39"/>
  <c r="DG39"/>
  <c r="AE39"/>
  <c r="AR39"/>
  <c r="BD39"/>
  <c r="BP39"/>
  <c r="CB39"/>
  <c r="CM39"/>
  <c r="CX39"/>
  <c r="DI39"/>
  <c r="P39"/>
  <c r="O39" s="1"/>
  <c r="AC38"/>
  <c r="AP38"/>
  <c r="BB38"/>
  <c r="BN38"/>
  <c r="BZ38"/>
  <c r="CK38"/>
  <c r="CV38"/>
  <c r="DG38"/>
  <c r="AE38"/>
  <c r="AR38"/>
  <c r="BD38"/>
  <c r="BP38"/>
  <c r="CB38"/>
  <c r="CM38"/>
  <c r="CX38"/>
  <c r="DI38"/>
  <c r="P38"/>
  <c r="O38"/>
  <c r="AC37"/>
  <c r="AP37"/>
  <c r="BB37"/>
  <c r="BN37"/>
  <c r="BZ37"/>
  <c r="CK37"/>
  <c r="CV37"/>
  <c r="DG37"/>
  <c r="AE37"/>
  <c r="AR37"/>
  <c r="BD37"/>
  <c r="BP37"/>
  <c r="CB37"/>
  <c r="CM37"/>
  <c r="CX37"/>
  <c r="DI37"/>
  <c r="P37"/>
  <c r="O37" s="1"/>
  <c r="AC36"/>
  <c r="AP36"/>
  <c r="BB36"/>
  <c r="BN36"/>
  <c r="BZ36"/>
  <c r="CK36"/>
  <c r="CV36"/>
  <c r="DG36"/>
  <c r="AE36"/>
  <c r="AR36"/>
  <c r="BD36"/>
  <c r="BP36"/>
  <c r="CB36"/>
  <c r="CM36"/>
  <c r="CX36"/>
  <c r="DI36"/>
  <c r="P36"/>
  <c r="O36" s="1"/>
  <c r="AC35"/>
  <c r="AP35"/>
  <c r="BB35"/>
  <c r="BN35"/>
  <c r="BZ35"/>
  <c r="CK35"/>
  <c r="CV35"/>
  <c r="DG35"/>
  <c r="AE35"/>
  <c r="AR35"/>
  <c r="BD35"/>
  <c r="BP35"/>
  <c r="CB35"/>
  <c r="CM35"/>
  <c r="CX35"/>
  <c r="DI35"/>
  <c r="P35"/>
  <c r="O35" s="1"/>
  <c r="AC34"/>
  <c r="AP34"/>
  <c r="BB34"/>
  <c r="BN34"/>
  <c r="BZ34"/>
  <c r="CK34"/>
  <c r="CV34"/>
  <c r="DG34"/>
  <c r="AE34"/>
  <c r="AR34"/>
  <c r="N34" s="1"/>
  <c r="BD34"/>
  <c r="BP34"/>
  <c r="CB34"/>
  <c r="CM34"/>
  <c r="CX34"/>
  <c r="DI34"/>
  <c r="P34"/>
  <c r="O34"/>
  <c r="AC33"/>
  <c r="AP33"/>
  <c r="BB33"/>
  <c r="BN33"/>
  <c r="BZ33"/>
  <c r="CK33"/>
  <c r="CV33"/>
  <c r="DG33"/>
  <c r="AE33"/>
  <c r="AR33"/>
  <c r="BD33"/>
  <c r="BP33"/>
  <c r="CB33"/>
  <c r="CM33"/>
  <c r="CX33"/>
  <c r="DI33"/>
  <c r="P33"/>
  <c r="O33" s="1"/>
  <c r="AC32"/>
  <c r="AP32"/>
  <c r="BB32"/>
  <c r="BN32"/>
  <c r="BZ32"/>
  <c r="CK32"/>
  <c r="CV32"/>
  <c r="DG32"/>
  <c r="AE32"/>
  <c r="AR32"/>
  <c r="BD32"/>
  <c r="BP32"/>
  <c r="CB32"/>
  <c r="CM32"/>
  <c r="CX32"/>
  <c r="DI32"/>
  <c r="P32"/>
  <c r="O32" s="1"/>
  <c r="AC31"/>
  <c r="AP31"/>
  <c r="BB31"/>
  <c r="BN31"/>
  <c r="BZ31"/>
  <c r="CK31"/>
  <c r="CV31"/>
  <c r="DG31"/>
  <c r="AE31"/>
  <c r="AR31"/>
  <c r="BD31"/>
  <c r="BP31"/>
  <c r="CB31"/>
  <c r="CM31"/>
  <c r="CX31"/>
  <c r="DI31"/>
  <c r="P31"/>
  <c r="O31" s="1"/>
  <c r="AC30"/>
  <c r="AP30"/>
  <c r="BB30"/>
  <c r="BN30"/>
  <c r="BZ30"/>
  <c r="CK30"/>
  <c r="CV30"/>
  <c r="DG30"/>
  <c r="AE30"/>
  <c r="AR30"/>
  <c r="BD30"/>
  <c r="BP30"/>
  <c r="CB30"/>
  <c r="CM30"/>
  <c r="CX30"/>
  <c r="DI30"/>
  <c r="P30"/>
  <c r="O30" s="1"/>
  <c r="AC29"/>
  <c r="AP29"/>
  <c r="BB29"/>
  <c r="BN29"/>
  <c r="BZ29"/>
  <c r="CK29"/>
  <c r="CV29"/>
  <c r="DG29"/>
  <c r="AE29"/>
  <c r="AR29"/>
  <c r="BD29"/>
  <c r="BP29"/>
  <c r="CB29"/>
  <c r="CM29"/>
  <c r="CX29"/>
  <c r="DI29"/>
  <c r="P29"/>
  <c r="O29" s="1"/>
  <c r="AC28"/>
  <c r="AP28"/>
  <c r="BB28"/>
  <c r="BN28"/>
  <c r="BZ28"/>
  <c r="CK28"/>
  <c r="CV28"/>
  <c r="DG28"/>
  <c r="AE28"/>
  <c r="AR28"/>
  <c r="BD28"/>
  <c r="BP28"/>
  <c r="CB28"/>
  <c r="CM28"/>
  <c r="CX28"/>
  <c r="DI28"/>
  <c r="P28"/>
  <c r="O28" s="1"/>
  <c r="AC27"/>
  <c r="AP27"/>
  <c r="BB27"/>
  <c r="BN27"/>
  <c r="BZ27"/>
  <c r="CK27"/>
  <c r="CV27"/>
  <c r="DG27"/>
  <c r="AE27"/>
  <c r="AR27"/>
  <c r="BD27"/>
  <c r="BP27"/>
  <c r="CB27"/>
  <c r="CM27"/>
  <c r="CX27"/>
  <c r="DI27"/>
  <c r="P27"/>
  <c r="O27" s="1"/>
  <c r="AC26"/>
  <c r="AP26"/>
  <c r="BB26"/>
  <c r="BN26"/>
  <c r="BZ26"/>
  <c r="CK26"/>
  <c r="CV26"/>
  <c r="DG26"/>
  <c r="AE26"/>
  <c r="AR26"/>
  <c r="BD26"/>
  <c r="BP26"/>
  <c r="CB26"/>
  <c r="CM26"/>
  <c r="CX26"/>
  <c r="DI26"/>
  <c r="P26"/>
  <c r="O26" s="1"/>
  <c r="AC25"/>
  <c r="AP25"/>
  <c r="BB25"/>
  <c r="BN25"/>
  <c r="BZ25"/>
  <c r="CK25"/>
  <c r="CV25"/>
  <c r="DG25"/>
  <c r="AE25"/>
  <c r="AR25"/>
  <c r="BD25"/>
  <c r="BP25"/>
  <c r="CB25"/>
  <c r="CM25"/>
  <c r="CX25"/>
  <c r="DI25"/>
  <c r="P25"/>
  <c r="O25" s="1"/>
  <c r="AC24"/>
  <c r="AP24"/>
  <c r="BB24"/>
  <c r="BN24"/>
  <c r="BZ24"/>
  <c r="CK24"/>
  <c r="CV24"/>
  <c r="DG24"/>
  <c r="AE24"/>
  <c r="AR24"/>
  <c r="BD24"/>
  <c r="BP24"/>
  <c r="CB24"/>
  <c r="CM24"/>
  <c r="CX24"/>
  <c r="DI24"/>
  <c r="P24"/>
  <c r="O24" s="1"/>
  <c r="AC22"/>
  <c r="AP22"/>
  <c r="BB22"/>
  <c r="BN22"/>
  <c r="BZ22"/>
  <c r="CK22"/>
  <c r="CV22"/>
  <c r="DG22"/>
  <c r="AE22"/>
  <c r="AR22"/>
  <c r="BD22"/>
  <c r="BP22"/>
  <c r="CB22"/>
  <c r="CM22"/>
  <c r="CX22"/>
  <c r="DI22"/>
  <c r="P22"/>
  <c r="O22" s="1"/>
  <c r="AC20"/>
  <c r="AP20"/>
  <c r="BB20"/>
  <c r="BN20"/>
  <c r="BZ20"/>
  <c r="CK20"/>
  <c r="CV20"/>
  <c r="DG20"/>
  <c r="AE20"/>
  <c r="AR20"/>
  <c r="BD20"/>
  <c r="BP20"/>
  <c r="CB20"/>
  <c r="CM20"/>
  <c r="CX20"/>
  <c r="DI20"/>
  <c r="P20"/>
  <c r="O20" s="1"/>
  <c r="AC23"/>
  <c r="AP23"/>
  <c r="BB23"/>
  <c r="BN23"/>
  <c r="BZ23"/>
  <c r="CK23"/>
  <c r="CV23"/>
  <c r="DG23"/>
  <c r="AE23"/>
  <c r="AR23"/>
  <c r="BD23"/>
  <c r="BP23"/>
  <c r="CB23"/>
  <c r="CM23"/>
  <c r="CX23"/>
  <c r="DI23"/>
  <c r="P23"/>
  <c r="O23" s="1"/>
  <c r="AC21"/>
  <c r="AP21"/>
  <c r="BB21"/>
  <c r="BN21"/>
  <c r="BZ21"/>
  <c r="CK21"/>
  <c r="CV21"/>
  <c r="DG21"/>
  <c r="AE21"/>
  <c r="AR21"/>
  <c r="BD21"/>
  <c r="BP21"/>
  <c r="CB21"/>
  <c r="CM21"/>
  <c r="CX21"/>
  <c r="DI21"/>
  <c r="AC19"/>
  <c r="AP19"/>
  <c r="BB19"/>
  <c r="BN19"/>
  <c r="BZ19"/>
  <c r="CK19"/>
  <c r="CV19"/>
  <c r="DG19"/>
  <c r="AE19"/>
  <c r="AR19"/>
  <c r="BD19"/>
  <c r="BP19"/>
  <c r="CB19"/>
  <c r="CM19"/>
  <c r="CX19"/>
  <c r="DI19"/>
  <c r="P19"/>
  <c r="O19" s="1"/>
  <c r="AC18"/>
  <c r="AP18"/>
  <c r="BB18"/>
  <c r="BN18"/>
  <c r="BZ18"/>
  <c r="CK18"/>
  <c r="CV18"/>
  <c r="DG18"/>
  <c r="DJ18" s="1"/>
  <c r="AE18"/>
  <c r="AR18"/>
  <c r="BD18"/>
  <c r="BP18"/>
  <c r="CB18"/>
  <c r="CM18"/>
  <c r="CX18"/>
  <c r="DI18"/>
  <c r="P18"/>
  <c r="O18" s="1"/>
  <c r="AC6"/>
  <c r="AP6"/>
  <c r="BB6"/>
  <c r="BN6"/>
  <c r="BZ6"/>
  <c r="CK6"/>
  <c r="CV6"/>
  <c r="CY6" s="1"/>
  <c r="DG6"/>
  <c r="AE6"/>
  <c r="AR6"/>
  <c r="BD6"/>
  <c r="BP6"/>
  <c r="CB6"/>
  <c r="CM6"/>
  <c r="CX6"/>
  <c r="DI6"/>
  <c r="P6"/>
  <c r="O6" s="1"/>
  <c r="AC7"/>
  <c r="AP7"/>
  <c r="BB7"/>
  <c r="BN7"/>
  <c r="BZ7"/>
  <c r="CK7"/>
  <c r="CN7" s="1"/>
  <c r="CV7"/>
  <c r="DG7"/>
  <c r="AE7"/>
  <c r="AR7"/>
  <c r="BD7"/>
  <c r="BP7"/>
  <c r="CB7"/>
  <c r="CM7"/>
  <c r="CX7"/>
  <c r="DI7"/>
  <c r="P7"/>
  <c r="O7" s="1"/>
  <c r="AC3"/>
  <c r="AP3"/>
  <c r="BB3"/>
  <c r="BN3"/>
  <c r="BZ3"/>
  <c r="CK3"/>
  <c r="CV3"/>
  <c r="DG3"/>
  <c r="AE3"/>
  <c r="AR3"/>
  <c r="BD3"/>
  <c r="BP3"/>
  <c r="CB3"/>
  <c r="CM3"/>
  <c r="CX3"/>
  <c r="DI3"/>
  <c r="P3"/>
  <c r="O3" s="1"/>
  <c r="AC13"/>
  <c r="AP13"/>
  <c r="BB13"/>
  <c r="BN13"/>
  <c r="BZ13"/>
  <c r="CK13"/>
  <c r="CV13"/>
  <c r="DG13"/>
  <c r="AE13"/>
  <c r="AR13"/>
  <c r="BD13"/>
  <c r="BP13"/>
  <c r="CB13"/>
  <c r="CM13"/>
  <c r="CX13"/>
  <c r="DI13"/>
  <c r="AC14"/>
  <c r="AP14"/>
  <c r="BB14"/>
  <c r="BN14"/>
  <c r="BZ14"/>
  <c r="CK14"/>
  <c r="CV14"/>
  <c r="DG14"/>
  <c r="AE14"/>
  <c r="AR14"/>
  <c r="BD14"/>
  <c r="BP14"/>
  <c r="CB14"/>
  <c r="CM14"/>
  <c r="CX14"/>
  <c r="DI14"/>
  <c r="P14"/>
  <c r="O14" s="1"/>
  <c r="AC8"/>
  <c r="AP8"/>
  <c r="BB8"/>
  <c r="BN8"/>
  <c r="BZ8"/>
  <c r="CK8"/>
  <c r="CV8"/>
  <c r="DG8"/>
  <c r="AE8"/>
  <c r="AR8"/>
  <c r="BD8"/>
  <c r="BP8"/>
  <c r="CB8"/>
  <c r="CM8"/>
  <c r="CX8"/>
  <c r="DI8"/>
  <c r="P8"/>
  <c r="O8" s="1"/>
  <c r="AC5"/>
  <c r="AP5"/>
  <c r="BB5"/>
  <c r="BN5"/>
  <c r="BZ5"/>
  <c r="CK5"/>
  <c r="CV5"/>
  <c r="DG5"/>
  <c r="AE5"/>
  <c r="AR5"/>
  <c r="BD5"/>
  <c r="BP5"/>
  <c r="CB5"/>
  <c r="CM5"/>
  <c r="CX5"/>
  <c r="DI5"/>
  <c r="P5"/>
  <c r="O5" s="1"/>
  <c r="AC11"/>
  <c r="AP11"/>
  <c r="BB11"/>
  <c r="BN11"/>
  <c r="BZ11"/>
  <c r="CK11"/>
  <c r="CV11"/>
  <c r="DG11"/>
  <c r="AE11"/>
  <c r="AR11"/>
  <c r="BD11"/>
  <c r="BP11"/>
  <c r="CB11"/>
  <c r="CM11"/>
  <c r="CX11"/>
  <c r="DI11"/>
  <c r="AC9"/>
  <c r="AP9"/>
  <c r="BB9"/>
  <c r="BN9"/>
  <c r="BZ9"/>
  <c r="CK9"/>
  <c r="CV9"/>
  <c r="DG9"/>
  <c r="AE9"/>
  <c r="AR9"/>
  <c r="BD9"/>
  <c r="BP9"/>
  <c r="CB9"/>
  <c r="CM9"/>
  <c r="CX9"/>
  <c r="DI9"/>
  <c r="P9"/>
  <c r="O9" s="1"/>
  <c r="AC10"/>
  <c r="AP10"/>
  <c r="BB10"/>
  <c r="BN10"/>
  <c r="BZ10"/>
  <c r="CK10"/>
  <c r="CV10"/>
  <c r="DG10"/>
  <c r="DJ10" s="1"/>
  <c r="AE10"/>
  <c r="AR10"/>
  <c r="BD10"/>
  <c r="BP10"/>
  <c r="CB10"/>
  <c r="CM10"/>
  <c r="CX10"/>
  <c r="DI10"/>
  <c r="P10"/>
  <c r="O10" s="1"/>
  <c r="AC15"/>
  <c r="AP15"/>
  <c r="BB15"/>
  <c r="BN15"/>
  <c r="BZ15"/>
  <c r="CK15"/>
  <c r="CV15"/>
  <c r="DG15"/>
  <c r="AE15"/>
  <c r="AR15"/>
  <c r="BD15"/>
  <c r="BP15"/>
  <c r="CB15"/>
  <c r="CM15"/>
  <c r="CX15"/>
  <c r="DI15"/>
  <c r="P15"/>
  <c r="O15" s="1"/>
  <c r="AC4"/>
  <c r="AP4"/>
  <c r="BB4"/>
  <c r="BN4"/>
  <c r="BZ4"/>
  <c r="CK4"/>
  <c r="CN4" s="1"/>
  <c r="CV4"/>
  <c r="DG4"/>
  <c r="AE4"/>
  <c r="AR4"/>
  <c r="BD4"/>
  <c r="BP4"/>
  <c r="CB4"/>
  <c r="CM4"/>
  <c r="CX4"/>
  <c r="DI4"/>
  <c r="P4"/>
  <c r="O4" s="1"/>
  <c r="AC17"/>
  <c r="AP17"/>
  <c r="BB17"/>
  <c r="BN17"/>
  <c r="BZ17"/>
  <c r="CK17"/>
  <c r="CV17"/>
  <c r="DG17"/>
  <c r="AE17"/>
  <c r="AR17"/>
  <c r="BD17"/>
  <c r="BP17"/>
  <c r="CB17"/>
  <c r="CM17"/>
  <c r="CX17"/>
  <c r="DI17"/>
  <c r="P17"/>
  <c r="O17" s="1"/>
  <c r="AC12"/>
  <c r="AP12"/>
  <c r="BB12"/>
  <c r="BN12"/>
  <c r="BZ12"/>
  <c r="CK12"/>
  <c r="CV12"/>
  <c r="DG12"/>
  <c r="AE12"/>
  <c r="AR12"/>
  <c r="BD12"/>
  <c r="BP12"/>
  <c r="CB12"/>
  <c r="CM12"/>
  <c r="CX12"/>
  <c r="DI12"/>
  <c r="P12"/>
  <c r="O12" s="1"/>
  <c r="AC16"/>
  <c r="AP16"/>
  <c r="BB16"/>
  <c r="BN16"/>
  <c r="BZ16"/>
  <c r="CK16"/>
  <c r="CV16"/>
  <c r="DG16"/>
  <c r="AE16"/>
  <c r="AR16"/>
  <c r="BD16"/>
  <c r="BP16"/>
  <c r="CB16"/>
  <c r="CM16"/>
  <c r="CX16"/>
  <c r="DI16"/>
  <c r="P16"/>
  <c r="O16" s="1"/>
  <c r="P13"/>
  <c r="O13" s="1"/>
  <c r="P11"/>
  <c r="O11" s="1"/>
  <c r="P21"/>
  <c r="O21" s="1"/>
  <c r="DH52"/>
  <c r="DJ52" s="1"/>
  <c r="DH51"/>
  <c r="DJ51" s="1"/>
  <c r="DH50"/>
  <c r="DJ50" s="1"/>
  <c r="DH49"/>
  <c r="DJ49" s="1"/>
  <c r="DH48"/>
  <c r="DJ48" s="1"/>
  <c r="DH47"/>
  <c r="DJ47" s="1"/>
  <c r="DH46"/>
  <c r="DH45"/>
  <c r="DJ45" s="1"/>
  <c r="DH44"/>
  <c r="DH43"/>
  <c r="DJ43" s="1"/>
  <c r="DH42"/>
  <c r="DJ42" s="1"/>
  <c r="DH41"/>
  <c r="DJ41" s="1"/>
  <c r="DH40"/>
  <c r="DJ40" s="1"/>
  <c r="DH39"/>
  <c r="DJ39" s="1"/>
  <c r="DH38"/>
  <c r="DH37"/>
  <c r="DJ37" s="1"/>
  <c r="DH36"/>
  <c r="DJ36" s="1"/>
  <c r="DH35"/>
  <c r="DJ35" s="1"/>
  <c r="DH34"/>
  <c r="DJ34" s="1"/>
  <c r="DH33"/>
  <c r="DH32"/>
  <c r="DJ32" s="1"/>
  <c r="DH31"/>
  <c r="DJ31" s="1"/>
  <c r="DH30"/>
  <c r="DH29"/>
  <c r="DJ29" s="1"/>
  <c r="DH28"/>
  <c r="DJ28" s="1"/>
  <c r="CW52"/>
  <c r="CW51"/>
  <c r="CY51" s="1"/>
  <c r="CW50"/>
  <c r="CY50" s="1"/>
  <c r="CW49"/>
  <c r="CW48"/>
  <c r="CW47"/>
  <c r="CY47" s="1"/>
  <c r="CW46"/>
  <c r="CY46" s="1"/>
  <c r="CW45"/>
  <c r="CY45" s="1"/>
  <c r="CW44"/>
  <c r="CW43"/>
  <c r="CW42"/>
  <c r="CY42" s="1"/>
  <c r="CW41"/>
  <c r="CW40"/>
  <c r="CY40" s="1"/>
  <c r="CW39"/>
  <c r="CY39" s="1"/>
  <c r="CW38"/>
  <c r="CW37"/>
  <c r="CY37" s="1"/>
  <c r="CW36"/>
  <c r="CW35"/>
  <c r="CY35" s="1"/>
  <c r="CW34"/>
  <c r="CY34" s="1"/>
  <c r="CW33"/>
  <c r="CW32"/>
  <c r="CW31"/>
  <c r="CY31" s="1"/>
  <c r="CW30"/>
  <c r="CY30" s="1"/>
  <c r="CW29"/>
  <c r="CY29" s="1"/>
  <c r="CW28"/>
  <c r="CL52"/>
  <c r="CL51"/>
  <c r="CN51" s="1"/>
  <c r="CL50"/>
  <c r="CN50" s="1"/>
  <c r="CL49"/>
  <c r="CN49" s="1"/>
  <c r="CL48"/>
  <c r="CN48" s="1"/>
  <c r="CL47"/>
  <c r="CN47" s="1"/>
  <c r="CL46"/>
  <c r="CN46" s="1"/>
  <c r="CL45"/>
  <c r="CN45" s="1"/>
  <c r="CL44"/>
  <c r="CL43"/>
  <c r="CL42"/>
  <c r="CN42" s="1"/>
  <c r="CL41"/>
  <c r="CN41" s="1"/>
  <c r="CL40"/>
  <c r="CN40" s="1"/>
  <c r="CL39"/>
  <c r="CN39" s="1"/>
  <c r="CL38"/>
  <c r="CN38" s="1"/>
  <c r="CL37"/>
  <c r="CN37" s="1"/>
  <c r="CL36"/>
  <c r="CL35"/>
  <c r="CN35" s="1"/>
  <c r="CL34"/>
  <c r="CN34" s="1"/>
  <c r="CL33"/>
  <c r="CN33" s="1"/>
  <c r="CL32"/>
  <c r="CN32" s="1"/>
  <c r="CL31"/>
  <c r="CL30"/>
  <c r="CN30" s="1"/>
  <c r="CL29"/>
  <c r="CN29" s="1"/>
  <c r="CL28"/>
  <c r="CA52"/>
  <c r="CC52" s="1"/>
  <c r="CA51"/>
  <c r="CA50"/>
  <c r="CA49"/>
  <c r="CC49" s="1"/>
  <c r="CA48"/>
  <c r="CC48" s="1"/>
  <c r="CA47"/>
  <c r="CA46"/>
  <c r="CC46" s="1"/>
  <c r="CA45"/>
  <c r="CC45" s="1"/>
  <c r="CA44"/>
  <c r="CC44" s="1"/>
  <c r="CA43"/>
  <c r="CC43" s="1"/>
  <c r="CA42"/>
  <c r="CA41"/>
  <c r="CC41" s="1"/>
  <c r="CA40"/>
  <c r="CC40" s="1"/>
  <c r="CA39"/>
  <c r="CA38"/>
  <c r="CC38" s="1"/>
  <c r="CA37"/>
  <c r="CA36"/>
  <c r="CC36" s="1"/>
  <c r="CA35"/>
  <c r="CC35" s="1"/>
  <c r="CA34"/>
  <c r="CA33"/>
  <c r="CC33" s="1"/>
  <c r="CA32"/>
  <c r="CC32" s="1"/>
  <c r="CA31"/>
  <c r="CA30"/>
  <c r="CC30" s="1"/>
  <c r="CA29"/>
  <c r="CC29" s="1"/>
  <c r="CA28"/>
  <c r="CC28" s="1"/>
  <c r="BO52"/>
  <c r="BQ52" s="1"/>
  <c r="BO51"/>
  <c r="BO50"/>
  <c r="BO49"/>
  <c r="BQ49" s="1"/>
  <c r="BO48"/>
  <c r="BQ48" s="1"/>
  <c r="BO47"/>
  <c r="BQ47" s="1"/>
  <c r="BO46"/>
  <c r="BQ46" s="1"/>
  <c r="BO45"/>
  <c r="BQ45" s="1"/>
  <c r="BO44"/>
  <c r="BQ44" s="1"/>
  <c r="BO43"/>
  <c r="BQ43" s="1"/>
  <c r="BO42"/>
  <c r="BO41"/>
  <c r="BQ41" s="1"/>
  <c r="BO40"/>
  <c r="BQ40" s="1"/>
  <c r="BO39"/>
  <c r="BQ39" s="1"/>
  <c r="BO38"/>
  <c r="BQ38" s="1"/>
  <c r="BO37"/>
  <c r="BQ37" s="1"/>
  <c r="BO36"/>
  <c r="BO35"/>
  <c r="BQ35" s="1"/>
  <c r="BO34"/>
  <c r="BO33"/>
  <c r="BQ33" s="1"/>
  <c r="BO32"/>
  <c r="BQ32" s="1"/>
  <c r="BO31"/>
  <c r="BQ31" s="1"/>
  <c r="BO30"/>
  <c r="BO29"/>
  <c r="BQ29" s="1"/>
  <c r="BO28"/>
  <c r="BQ28" s="1"/>
  <c r="BC52"/>
  <c r="BE52" s="1"/>
  <c r="BC51"/>
  <c r="BE51" s="1"/>
  <c r="BC50"/>
  <c r="BC49"/>
  <c r="BE49" s="1"/>
  <c r="BC48"/>
  <c r="BC47"/>
  <c r="BE47" s="1"/>
  <c r="BC46"/>
  <c r="BC45"/>
  <c r="BC44"/>
  <c r="BE44" s="1"/>
  <c r="BC43"/>
  <c r="BE43" s="1"/>
  <c r="BC42"/>
  <c r="BE42" s="1"/>
  <c r="BC41"/>
  <c r="BC40"/>
  <c r="BC39"/>
  <c r="BE39" s="1"/>
  <c r="BC38"/>
  <c r="BE38" s="1"/>
  <c r="BC37"/>
  <c r="BC36"/>
  <c r="BE36" s="1"/>
  <c r="BC35"/>
  <c r="BE35" s="1"/>
  <c r="BC34"/>
  <c r="BE34" s="1"/>
  <c r="BC33"/>
  <c r="BE33" s="1"/>
  <c r="BC32"/>
  <c r="BC31"/>
  <c r="BE31" s="1"/>
  <c r="BC30"/>
  <c r="BE30" s="1"/>
  <c r="BC29"/>
  <c r="BC28"/>
  <c r="BE28" s="1"/>
  <c r="AQ52"/>
  <c r="AS52" s="1"/>
  <c r="AQ51"/>
  <c r="AS51" s="1"/>
  <c r="AQ50"/>
  <c r="AS50" s="1"/>
  <c r="AQ49"/>
  <c r="AS49" s="1"/>
  <c r="AQ48"/>
  <c r="AQ47"/>
  <c r="AS47" s="1"/>
  <c r="AQ46"/>
  <c r="AS46" s="1"/>
  <c r="AQ45"/>
  <c r="AS45" s="1"/>
  <c r="AQ44"/>
  <c r="AS44" s="1"/>
  <c r="AQ43"/>
  <c r="AS43" s="1"/>
  <c r="AQ42"/>
  <c r="AS42" s="1"/>
  <c r="AQ41"/>
  <c r="AS41" s="1"/>
  <c r="AQ40"/>
  <c r="AQ39"/>
  <c r="AS39" s="1"/>
  <c r="AQ38"/>
  <c r="AS38" s="1"/>
  <c r="AQ37"/>
  <c r="AS37" s="1"/>
  <c r="AQ36"/>
  <c r="AS36" s="1"/>
  <c r="AQ35"/>
  <c r="AS35" s="1"/>
  <c r="AQ34"/>
  <c r="AQ33"/>
  <c r="AS33" s="1"/>
  <c r="AQ32"/>
  <c r="AQ31"/>
  <c r="AS31" s="1"/>
  <c r="AQ30"/>
  <c r="AS30" s="1"/>
  <c r="AQ29"/>
  <c r="AQ28"/>
  <c r="AS28" s="1"/>
  <c r="AD52"/>
  <c r="AF52" s="1"/>
  <c r="AD51"/>
  <c r="AD50"/>
  <c r="AF50" s="1"/>
  <c r="AD49"/>
  <c r="AD48"/>
  <c r="AF48" s="1"/>
  <c r="AD47"/>
  <c r="AF47" s="1"/>
  <c r="AD46"/>
  <c r="AD45"/>
  <c r="AF45" s="1"/>
  <c r="AD44"/>
  <c r="AF44" s="1"/>
  <c r="AD43"/>
  <c r="AD42"/>
  <c r="AF42" s="1"/>
  <c r="AD41"/>
  <c r="AF41" s="1"/>
  <c r="AD40"/>
  <c r="AF40" s="1"/>
  <c r="AD39"/>
  <c r="AD38"/>
  <c r="AD37"/>
  <c r="AF37" s="1"/>
  <c r="AD36"/>
  <c r="AF36" s="1"/>
  <c r="AD35"/>
  <c r="AD34"/>
  <c r="AF34" s="1"/>
  <c r="AD33"/>
  <c r="AF33" s="1"/>
  <c r="AD32"/>
  <c r="AF32" s="1"/>
  <c r="AD31"/>
  <c r="AF31" s="1"/>
  <c r="AD30"/>
  <c r="AD29"/>
  <c r="AF29" s="1"/>
  <c r="AD28"/>
  <c r="AD27"/>
  <c r="AD3"/>
  <c r="AF3" s="1"/>
  <c r="AD24"/>
  <c r="AF24" s="1"/>
  <c r="AD9"/>
  <c r="AD25"/>
  <c r="AF25" s="1"/>
  <c r="AD26"/>
  <c r="AF26" s="1"/>
  <c r="AD6"/>
  <c r="AF6" s="1"/>
  <c r="AD4"/>
  <c r="AD8"/>
  <c r="AF8" s="1"/>
  <c r="AD5"/>
  <c r="AD16"/>
  <c r="AD18"/>
  <c r="AF18" s="1"/>
  <c r="DH27"/>
  <c r="CW27"/>
  <c r="CY27" s="1"/>
  <c r="CL27"/>
  <c r="CN27" s="1"/>
  <c r="CA27"/>
  <c r="CC27" s="1"/>
  <c r="BO27"/>
  <c r="BQ27" s="1"/>
  <c r="BC27"/>
  <c r="BE27" s="1"/>
  <c r="AQ27"/>
  <c r="K27"/>
  <c r="J27"/>
  <c r="H27" s="1"/>
  <c r="J16"/>
  <c r="K16"/>
  <c r="J8"/>
  <c r="K8"/>
  <c r="J23"/>
  <c r="H23" s="1"/>
  <c r="I23" s="1"/>
  <c r="K23"/>
  <c r="DH3"/>
  <c r="DJ3"/>
  <c r="CW3"/>
  <c r="CY3" s="1"/>
  <c r="CL3"/>
  <c r="CN3" s="1"/>
  <c r="CA3"/>
  <c r="BO3"/>
  <c r="BC3"/>
  <c r="BE3" s="1"/>
  <c r="AQ3"/>
  <c r="AS3" s="1"/>
  <c r="K3"/>
  <c r="J3"/>
  <c r="H3" s="1"/>
  <c r="J20"/>
  <c r="K20"/>
  <c r="J19"/>
  <c r="H19" s="1"/>
  <c r="K19"/>
  <c r="DH24"/>
  <c r="DJ24" s="1"/>
  <c r="CW24"/>
  <c r="CY24" s="1"/>
  <c r="CL24"/>
  <c r="CN24" s="1"/>
  <c r="CA24"/>
  <c r="BO24"/>
  <c r="BC24"/>
  <c r="BE24" s="1"/>
  <c r="AQ24"/>
  <c r="K24"/>
  <c r="J24"/>
  <c r="DH9"/>
  <c r="DJ9" s="1"/>
  <c r="CW9"/>
  <c r="CL9"/>
  <c r="CA9"/>
  <c r="BO9"/>
  <c r="BC9"/>
  <c r="BE9" s="1"/>
  <c r="AQ9"/>
  <c r="AS9" s="1"/>
  <c r="K9"/>
  <c r="J9"/>
  <c r="J7"/>
  <c r="H7" s="1"/>
  <c r="K7"/>
  <c r="J6"/>
  <c r="H6" s="1"/>
  <c r="K6"/>
  <c r="J25"/>
  <c r="K25"/>
  <c r="DH25"/>
  <c r="DJ25" s="1"/>
  <c r="CW25"/>
  <c r="CL25"/>
  <c r="CN25"/>
  <c r="CA25"/>
  <c r="BO25"/>
  <c r="BQ25"/>
  <c r="BC25"/>
  <c r="BE25" s="1"/>
  <c r="AQ25"/>
  <c r="DH26"/>
  <c r="DJ26" s="1"/>
  <c r="CW26"/>
  <c r="CY26"/>
  <c r="CL26"/>
  <c r="CN26" s="1"/>
  <c r="CA26"/>
  <c r="CC26" s="1"/>
  <c r="BO26"/>
  <c r="BC26"/>
  <c r="AQ26"/>
  <c r="AS26" s="1"/>
  <c r="K26"/>
  <c r="J26"/>
  <c r="DH6"/>
  <c r="DJ6" s="1"/>
  <c r="CW6"/>
  <c r="CL6"/>
  <c r="CN6" s="1"/>
  <c r="CA6"/>
  <c r="BO6"/>
  <c r="BQ6" s="1"/>
  <c r="BC6"/>
  <c r="BE6" s="1"/>
  <c r="AQ6"/>
  <c r="AS6" s="1"/>
  <c r="DH4"/>
  <c r="CW4"/>
  <c r="CL4"/>
  <c r="CA4"/>
  <c r="BO4"/>
  <c r="BQ4" s="1"/>
  <c r="BC4"/>
  <c r="AQ4"/>
  <c r="AS4" s="1"/>
  <c r="K4"/>
  <c r="J4"/>
  <c r="DH8"/>
  <c r="DJ8"/>
  <c r="CW8"/>
  <c r="CY8"/>
  <c r="CL8"/>
  <c r="CA8"/>
  <c r="BO8"/>
  <c r="BQ8" s="1"/>
  <c r="BC8"/>
  <c r="AQ8"/>
  <c r="AS8" s="1"/>
  <c r="DH5"/>
  <c r="CW5"/>
  <c r="CY5" s="1"/>
  <c r="CL5"/>
  <c r="CN5" s="1"/>
  <c r="CA5"/>
  <c r="BO5"/>
  <c r="BQ5" s="1"/>
  <c r="BC5"/>
  <c r="BE5" s="1"/>
  <c r="AQ5"/>
  <c r="K5"/>
  <c r="J5"/>
  <c r="DH16"/>
  <c r="DJ16" s="1"/>
  <c r="CW16"/>
  <c r="CY16" s="1"/>
  <c r="CL16"/>
  <c r="CN16" s="1"/>
  <c r="CA16"/>
  <c r="CC16" s="1"/>
  <c r="BO16"/>
  <c r="BQ16" s="1"/>
  <c r="BC16"/>
  <c r="AQ16"/>
  <c r="DH18"/>
  <c r="CW18"/>
  <c r="CY18"/>
  <c r="CL18"/>
  <c r="CN18" s="1"/>
  <c r="CA18"/>
  <c r="CC18" s="1"/>
  <c r="BO18"/>
  <c r="BC18"/>
  <c r="BE18" s="1"/>
  <c r="AQ18"/>
  <c r="AS18" s="1"/>
  <c r="K18"/>
  <c r="J18"/>
  <c r="H18" s="1"/>
  <c r="DH20"/>
  <c r="DJ20"/>
  <c r="CW20"/>
  <c r="CY20" s="1"/>
  <c r="CL20"/>
  <c r="CN20"/>
  <c r="CA20"/>
  <c r="CC20" s="1"/>
  <c r="BO20"/>
  <c r="BQ20" s="1"/>
  <c r="BC20"/>
  <c r="AQ20"/>
  <c r="AS20" s="1"/>
  <c r="AD20"/>
  <c r="AF20" s="1"/>
  <c r="DH23"/>
  <c r="DJ23" s="1"/>
  <c r="CW23"/>
  <c r="CY23" s="1"/>
  <c r="CL23"/>
  <c r="CN23"/>
  <c r="CA23"/>
  <c r="CC23" s="1"/>
  <c r="BO23"/>
  <c r="BQ23" s="1"/>
  <c r="BC23"/>
  <c r="AQ23"/>
  <c r="AD23"/>
  <c r="AF23" s="1"/>
  <c r="DH14"/>
  <c r="DJ14" s="1"/>
  <c r="CW14"/>
  <c r="CY14"/>
  <c r="CL14"/>
  <c r="CN14" s="1"/>
  <c r="CA14"/>
  <c r="CC14" s="1"/>
  <c r="BO14"/>
  <c r="BC14"/>
  <c r="AQ14"/>
  <c r="AD14"/>
  <c r="AF14" s="1"/>
  <c r="K14"/>
  <c r="J14"/>
  <c r="H14" s="1"/>
  <c r="J22"/>
  <c r="H22" s="1"/>
  <c r="K22"/>
  <c r="DH7"/>
  <c r="DJ7" s="1"/>
  <c r="CW7"/>
  <c r="CY7" s="1"/>
  <c r="CL7"/>
  <c r="CA7"/>
  <c r="BO7"/>
  <c r="BQ7" s="1"/>
  <c r="BC7"/>
  <c r="BE7" s="1"/>
  <c r="AQ7"/>
  <c r="AD7"/>
  <c r="AF7" s="1"/>
  <c r="DH13"/>
  <c r="CW13"/>
  <c r="CL13"/>
  <c r="CN13"/>
  <c r="CA13"/>
  <c r="BO13"/>
  <c r="BQ13" s="1"/>
  <c r="BC13"/>
  <c r="AQ13"/>
  <c r="AS13" s="1"/>
  <c r="AD13"/>
  <c r="AF13" s="1"/>
  <c r="K13"/>
  <c r="J13"/>
  <c r="H13" s="1"/>
  <c r="DH17"/>
  <c r="DJ17" s="1"/>
  <c r="CW17"/>
  <c r="CY17" s="1"/>
  <c r="CL17"/>
  <c r="CN17" s="1"/>
  <c r="CA17"/>
  <c r="BO17"/>
  <c r="BC17"/>
  <c r="BE17" s="1"/>
  <c r="AQ17"/>
  <c r="AD17"/>
  <c r="AF17" s="1"/>
  <c r="K17"/>
  <c r="J17"/>
  <c r="J21"/>
  <c r="K21"/>
  <c r="DH22"/>
  <c r="DJ22"/>
  <c r="CW22"/>
  <c r="CY22" s="1"/>
  <c r="CL22"/>
  <c r="CN22" s="1"/>
  <c r="CA22"/>
  <c r="BO22"/>
  <c r="BC22"/>
  <c r="BE22" s="1"/>
  <c r="AQ22"/>
  <c r="AS22" s="1"/>
  <c r="AD22"/>
  <c r="AF22" s="1"/>
  <c r="DH19"/>
  <c r="CW19"/>
  <c r="CY19" s="1"/>
  <c r="CL19"/>
  <c r="CN19" s="1"/>
  <c r="CA19"/>
  <c r="CC19" s="1"/>
  <c r="BO19"/>
  <c r="BC19"/>
  <c r="BE19" s="1"/>
  <c r="AQ19"/>
  <c r="AS19" s="1"/>
  <c r="AD19"/>
  <c r="DH15"/>
  <c r="DJ15" s="1"/>
  <c r="CW15"/>
  <c r="CY15" s="1"/>
  <c r="CL15"/>
  <c r="CN15" s="1"/>
  <c r="CA15"/>
  <c r="BO15"/>
  <c r="BC15"/>
  <c r="BE15" s="1"/>
  <c r="AQ15"/>
  <c r="AS15" s="1"/>
  <c r="AD15"/>
  <c r="K15"/>
  <c r="J15"/>
  <c r="H15" s="1"/>
  <c r="DH12"/>
  <c r="DJ12" s="1"/>
  <c r="CW12"/>
  <c r="CY12"/>
  <c r="CL12"/>
  <c r="CA12"/>
  <c r="BO12"/>
  <c r="BC12"/>
  <c r="BE12"/>
  <c r="AQ12"/>
  <c r="AS12" s="1"/>
  <c r="AD12"/>
  <c r="K12"/>
  <c r="J12"/>
  <c r="DH11"/>
  <c r="DJ11" s="1"/>
  <c r="CW11"/>
  <c r="CY11" s="1"/>
  <c r="CL11"/>
  <c r="CN11" s="1"/>
  <c r="CA11"/>
  <c r="CC11" s="1"/>
  <c r="BO11"/>
  <c r="BC11"/>
  <c r="BE11" s="1"/>
  <c r="AQ11"/>
  <c r="AS11" s="1"/>
  <c r="AD11"/>
  <c r="K11"/>
  <c r="J11"/>
  <c r="DH21"/>
  <c r="DJ21" s="1"/>
  <c r="CW21"/>
  <c r="CY21" s="1"/>
  <c r="CL21"/>
  <c r="CA21"/>
  <c r="CC21" s="1"/>
  <c r="BO21"/>
  <c r="BC21"/>
  <c r="BE21" s="1"/>
  <c r="AQ21"/>
  <c r="AS21" s="1"/>
  <c r="AD21"/>
  <c r="DH10"/>
  <c r="CW10"/>
  <c r="CY10"/>
  <c r="CL10"/>
  <c r="CN10" s="1"/>
  <c r="CA10"/>
  <c r="CC10" s="1"/>
  <c r="BO10"/>
  <c r="BQ10" s="1"/>
  <c r="BC10"/>
  <c r="AQ10"/>
  <c r="AD10"/>
  <c r="AF10" s="1"/>
  <c r="K10"/>
  <c r="J10"/>
  <c r="H10" s="1"/>
  <c r="BE46" l="1"/>
  <c r="CN43"/>
  <c r="DJ33"/>
  <c r="CN9"/>
  <c r="CN21"/>
  <c r="CN28"/>
  <c r="AF30"/>
  <c r="N35"/>
  <c r="N37"/>
  <c r="M37"/>
  <c r="L37" s="1"/>
  <c r="N42"/>
  <c r="M46"/>
  <c r="L46" s="1"/>
  <c r="M47"/>
  <c r="M52"/>
  <c r="I22"/>
  <c r="BQ12"/>
  <c r="BE20"/>
  <c r="DJ27"/>
  <c r="AF39"/>
  <c r="BQ36"/>
  <c r="CC51"/>
  <c r="CY9"/>
  <c r="CY28"/>
  <c r="N31"/>
  <c r="M35"/>
  <c r="M36"/>
  <c r="L36" s="1"/>
  <c r="BE37"/>
  <c r="CN44"/>
  <c r="AF46"/>
  <c r="CY49"/>
  <c r="H11"/>
  <c r="H26"/>
  <c r="CC24"/>
  <c r="H16"/>
  <c r="I16" s="1"/>
  <c r="AS29"/>
  <c r="BQ51"/>
  <c r="CY32"/>
  <c r="CY48"/>
  <c r="BQ17"/>
  <c r="BQ24"/>
  <c r="N30"/>
  <c r="M31"/>
  <c r="L31" s="1"/>
  <c r="CY33"/>
  <c r="N40"/>
  <c r="N41"/>
  <c r="BQ42"/>
  <c r="CY44"/>
  <c r="N47"/>
  <c r="N50"/>
  <c r="CC42"/>
  <c r="CN52"/>
  <c r="AF21"/>
  <c r="H17"/>
  <c r="BQ14"/>
  <c r="BE16"/>
  <c r="AS5"/>
  <c r="BE8"/>
  <c r="H4"/>
  <c r="AF4"/>
  <c r="AF28"/>
  <c r="BE50"/>
  <c r="CN31"/>
  <c r="CY38"/>
  <c r="CY4"/>
  <c r="CY25"/>
  <c r="BE29"/>
  <c r="N36"/>
  <c r="M38"/>
  <c r="BE40"/>
  <c r="N45"/>
  <c r="M45"/>
  <c r="N49"/>
  <c r="BQ50"/>
  <c r="CY52"/>
  <c r="CC47"/>
  <c r="H21"/>
  <c r="AS34"/>
  <c r="BE41"/>
  <c r="DJ44"/>
  <c r="CN12"/>
  <c r="N32"/>
  <c r="N33"/>
  <c r="BQ34"/>
  <c r="CN36"/>
  <c r="AF38"/>
  <c r="N39"/>
  <c r="N43"/>
  <c r="AF43"/>
  <c r="M44"/>
  <c r="BE45"/>
  <c r="M49"/>
  <c r="L49" s="1"/>
  <c r="CC50"/>
  <c r="I21"/>
  <c r="CC17"/>
  <c r="CN8"/>
  <c r="CY13"/>
  <c r="BQ19"/>
  <c r="M32"/>
  <c r="L32" s="1"/>
  <c r="M33"/>
  <c r="CC34"/>
  <c r="CY36"/>
  <c r="M39"/>
  <c r="L39" s="1"/>
  <c r="M48"/>
  <c r="H24"/>
  <c r="AF49"/>
  <c r="BQ30"/>
  <c r="CC37"/>
  <c r="CY43"/>
  <c r="AS25"/>
  <c r="M30"/>
  <c r="BE32"/>
  <c r="N38"/>
  <c r="CC39"/>
  <c r="CY41"/>
  <c r="N44"/>
  <c r="BE48"/>
  <c r="N51"/>
  <c r="AF51"/>
  <c r="N52"/>
  <c r="CC6"/>
  <c r="CC13"/>
  <c r="BE13"/>
  <c r="M8"/>
  <c r="BQ3"/>
  <c r="AF11"/>
  <c r="I13"/>
  <c r="CC9"/>
  <c r="CC5"/>
  <c r="BE10"/>
  <c r="BQ15"/>
  <c r="AF15"/>
  <c r="BE4"/>
  <c r="CC12"/>
  <c r="AF12"/>
  <c r="AS17"/>
  <c r="AS16"/>
  <c r="CC25"/>
  <c r="N7"/>
  <c r="N25"/>
  <c r="CC7"/>
  <c r="CC4"/>
  <c r="N20"/>
  <c r="M4"/>
  <c r="M10"/>
  <c r="BQ11"/>
  <c r="BQ18"/>
  <c r="N24"/>
  <c r="N28"/>
  <c r="BQ9"/>
  <c r="M3"/>
  <c r="N29"/>
  <c r="L29" s="1"/>
  <c r="M29"/>
  <c r="BQ21"/>
  <c r="M21"/>
  <c r="M22"/>
  <c r="M28"/>
  <c r="M9"/>
  <c r="N11"/>
  <c r="N8"/>
  <c r="N6"/>
  <c r="BE26"/>
  <c r="M12"/>
  <c r="BE23"/>
  <c r="M27"/>
  <c r="N18"/>
  <c r="N12"/>
  <c r="N10"/>
  <c r="N21"/>
  <c r="M26"/>
  <c r="M20"/>
  <c r="L20" s="1"/>
  <c r="N4"/>
  <c r="AS10"/>
  <c r="M16"/>
  <c r="N19"/>
  <c r="N27"/>
  <c r="AS27"/>
  <c r="N16"/>
  <c r="N17"/>
  <c r="M15"/>
  <c r="N5"/>
  <c r="N14"/>
  <c r="AF19"/>
  <c r="N23"/>
  <c r="M23"/>
  <c r="N26"/>
  <c r="M17"/>
  <c r="L17" s="1"/>
  <c r="AF5"/>
  <c r="M14"/>
  <c r="N13"/>
  <c r="AF9"/>
  <c r="N9"/>
  <c r="M24"/>
  <c r="M25"/>
  <c r="L25" s="1"/>
  <c r="M7"/>
  <c r="L7" s="1"/>
  <c r="M6"/>
  <c r="M13"/>
  <c r="N22"/>
  <c r="N15"/>
  <c r="I7"/>
  <c r="H8"/>
  <c r="I8" s="1"/>
  <c r="I14"/>
  <c r="H12"/>
  <c r="I12" s="1"/>
  <c r="I18"/>
  <c r="I10"/>
  <c r="I3"/>
  <c r="H5"/>
  <c r="H25"/>
  <c r="I15" s="1"/>
  <c r="L48"/>
  <c r="I11"/>
  <c r="L21"/>
  <c r="L30"/>
  <c r="L51"/>
  <c r="L47"/>
  <c r="I26"/>
  <c r="I24"/>
  <c r="I27"/>
  <c r="L35"/>
  <c r="I6"/>
  <c r="L40"/>
  <c r="L41"/>
  <c r="L50"/>
  <c r="L28"/>
  <c r="L38"/>
  <c r="L45"/>
  <c r="I19"/>
  <c r="L43"/>
  <c r="L44"/>
  <c r="M5"/>
  <c r="M19"/>
  <c r="CC22"/>
  <c r="BQ26"/>
  <c r="AS24"/>
  <c r="BE14"/>
  <c r="CC8"/>
  <c r="DJ4"/>
  <c r="AF27"/>
  <c r="AF35"/>
  <c r="CC31"/>
  <c r="H20"/>
  <c r="I20" s="1"/>
  <c r="CC15"/>
  <c r="BQ22"/>
  <c r="AS7"/>
  <c r="AS23"/>
  <c r="DJ5"/>
  <c r="CC3"/>
  <c r="M11"/>
  <c r="N3"/>
  <c r="M18"/>
  <c r="M34"/>
  <c r="L34" s="1"/>
  <c r="M42"/>
  <c r="DJ19"/>
  <c r="AS14"/>
  <c r="AF16"/>
  <c r="AS32"/>
  <c r="AS40"/>
  <c r="AS48"/>
  <c r="DJ30"/>
  <c r="DJ38"/>
  <c r="DJ46"/>
  <c r="H9"/>
  <c r="DJ13"/>
  <c r="L42" l="1"/>
  <c r="I9"/>
  <c r="L24"/>
  <c r="L26"/>
  <c r="L33"/>
  <c r="I17"/>
  <c r="L52"/>
  <c r="I25"/>
  <c r="I5"/>
  <c r="L6"/>
  <c r="L8"/>
  <c r="L3"/>
  <c r="L11"/>
  <c r="L10"/>
  <c r="L4"/>
  <c r="L9"/>
  <c r="L18"/>
  <c r="L27"/>
  <c r="L22"/>
  <c r="L12"/>
  <c r="L23"/>
  <c r="L5"/>
  <c r="L19"/>
  <c r="L13"/>
  <c r="L16"/>
  <c r="L15"/>
  <c r="L14"/>
  <c r="I4"/>
</calcChain>
</file>

<file path=xl/comments1.xml><?xml version="1.0" encoding="utf-8"?>
<comments xmlns="http://schemas.openxmlformats.org/spreadsheetml/2006/main">
  <authors>
    <author>Aaron Burns</author>
  </authors>
  <commentList>
    <comment ref="C2" authorId="0">
      <text>
        <r>
          <rPr>
            <sz val="8"/>
            <color indexed="81"/>
            <rFont val="Tahoma"/>
          </rPr>
          <t>If re-shoots are allowed, which attempt was this score?  Only the first attempt is counted - others are there for information only.</t>
        </r>
      </text>
    </comment>
    <comment ref="D2" authorId="0">
      <text>
        <r>
          <rPr>
            <sz val="8"/>
            <color indexed="81"/>
            <rFont val="Tahoma"/>
          </rPr>
          <t>Unused</t>
        </r>
      </text>
    </comment>
    <comment ref="E2" authorId="0">
      <text>
        <r>
          <rPr>
            <sz val="8"/>
            <color indexed="81"/>
            <rFont val="Tahoma"/>
          </rPr>
          <t>Unused</t>
        </r>
      </text>
    </comment>
    <comment ref="G2" authorId="0">
      <text>
        <r>
          <rPr>
            <sz val="8"/>
            <color indexed="81"/>
            <rFont val="Tahoma"/>
          </rPr>
          <t>Unused in ODPL</t>
        </r>
      </text>
    </comment>
    <comment ref="P52" authorId="0">
      <text>
        <r>
          <rPr>
            <b/>
            <sz val="8"/>
            <color indexed="81"/>
            <rFont val="Tahoma"/>
          </rPr>
          <t>Aaron Burns: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<sst xmlns="http://schemas.openxmlformats.org/spreadsheetml/2006/main" count="203" uniqueCount="100">
  <si>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</si>
  <si>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</si>
  <si>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</si>
  <si>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</si>
  <si>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</si>
  <si>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</si>
  <si>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</si>
  <si>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</si>
  <si>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</si>
  <si>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</si>
  <si>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</si>
  <si>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</si>
  <si>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</si>
  <si>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</si>
  <si>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</si>
  <si>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</si>
  <si>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</si>
  <si>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</si>
  <si>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</si>
  <si>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Class</t>
  </si>
  <si>
    <t>Competitor</t>
  </si>
  <si>
    <t>Div</t>
  </si>
  <si>
    <t>Match Totals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</si>
  <si>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</si>
  <si>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</si>
  <si>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</si>
  <si>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</si>
  <si>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</si>
  <si>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</si>
  <si>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</si>
  <si>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</si>
  <si>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</si>
  <si>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</si>
  <si>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</si>
  <si>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</si>
  <si>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</si>
  <si>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</si>
  <si>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</si>
  <si>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Entry #</t>
  </si>
  <si>
    <t>IDPA #</t>
  </si>
  <si>
    <t>Spl Cat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</si>
  <si>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</si>
  <si>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</si>
  <si>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</si>
  <si>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</si>
  <si>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</si>
  <si>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</si>
  <si>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</si>
  <si>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</si>
  <si>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</si>
  <si>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</si>
  <si>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</si>
  <si>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</si>
  <si>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</si>
  <si>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</si>
  <si>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</si>
  <si>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</si>
  <si>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</si>
  <si>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</si>
  <si>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</si>
  <si>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Raw Time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</si>
  <si>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</si>
  <si>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</si>
  <si>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</si>
  <si>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</si>
  <si>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</si>
  <si>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</si>
  <si>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</si>
  <si>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</si>
  <si>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</si>
  <si>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</si>
  <si>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</si>
  <si>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</si>
  <si>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</si>
  <si>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</si>
  <si>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>Attempt</t>
  </si>
  <si>
    <r>
      <t>Name ("</t>
    </r>
    <r>
      <rPr>
        <b/>
        <i/>
        <sz val="10"/>
        <color indexed="10"/>
        <rFont val="Arial"/>
        <family val="2"/>
      </rPr>
      <t>firstname,lastinitial", such as "steve,h", without the quotes</t>
    </r>
    <r>
      <rPr>
        <b/>
        <sz val="10"/>
        <rFont val="Arial"/>
      </rPr>
      <t>)</t>
    </r>
  </si>
  <si>
    <t xml:space="preserve"> Stage 8 </t>
  </si>
  <si>
    <t xml:space="preserve"> Stage 7 </t>
  </si>
  <si>
    <t xml:space="preserve"> Stage 6 </t>
  </si>
  <si>
    <t xml:space="preserve"> Stage 5 </t>
  </si>
  <si>
    <t xml:space="preserve"> Stage 4 </t>
  </si>
  <si>
    <t xml:space="preserve"> Stage 3 </t>
  </si>
  <si>
    <t xml:space="preserve"> Stage 2 </t>
  </si>
  <si>
    <t xml:space="preserve"> Stage 1 </t>
  </si>
  <si>
    <t>pete,d</t>
  </si>
  <si>
    <t>PCC</t>
  </si>
  <si>
    <t>ted,v</t>
  </si>
  <si>
    <t>HGN</t>
  </si>
  <si>
    <t>matt,r</t>
  </si>
  <si>
    <t>brad,t</t>
  </si>
  <si>
    <t>craig,r</t>
  </si>
  <si>
    <t>david,b</t>
  </si>
  <si>
    <t>thomas,e</t>
  </si>
  <si>
    <t>larry,b</t>
  </si>
  <si>
    <t>neil,r</t>
  </si>
  <si>
    <t>dave,p</t>
  </si>
  <si>
    <t>dickson,l</t>
  </si>
  <si>
    <t>steve,h</t>
  </si>
  <si>
    <t>kang,l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</si>
</sst>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sz val="8"/>
      <color indexed="81"/>
      <name val="Tahoma"/>
    </font>
    <font>
      <b/>
      <i/>
      <sz val="10"/>
      <color indexed="10"/>
      <name val="Arial"/>
      <family val="2"/>
    </font>
    <font>
      <b/>
      <sz val="8"/>
      <color indexed="81"/>
      <name val="Tahoma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horizontal="right" vertical="center"/>
    </xf>
    <xf numFmtId="1" fontId="0" fillId="0" borderId="3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3" fillId="0" borderId="2" xfId="0" applyNumberFormat="1" applyFont="1" applyBorder="1" applyAlignment="1" applyProtection="1">
      <alignment horizontal="center" vertical="center"/>
    </xf>
    <xf numFmtId="1" fontId="1" fillId="0" borderId="3" xfId="0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2" fontId="2" fillId="0" borderId="4" xfId="0" applyNumberFormat="1" applyFont="1" applyBorder="1" applyAlignment="1" applyProtection="1">
      <alignment horizontal="right" vertical="center"/>
    </xf>
    <xf numFmtId="1" fontId="1" fillId="0" borderId="5" xfId="0" applyNumberFormat="1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6" xfId="0" applyNumberFormat="1" applyFont="1" applyBorder="1" applyAlignment="1" applyProtection="1">
      <alignment horizontal="center" wrapText="1"/>
    </xf>
    <xf numFmtId="49" fontId="2" fillId="0" borderId="7" xfId="0" applyNumberFormat="1" applyFont="1" applyBorder="1" applyAlignment="1" applyProtection="1">
      <alignment horizontal="center" wrapText="1"/>
    </xf>
    <xf numFmtId="49" fontId="2" fillId="0" borderId="8" xfId="0" applyNumberFormat="1" applyFont="1" applyBorder="1" applyAlignment="1" applyProtection="1">
      <alignment horizontal="center" wrapText="1"/>
    </xf>
    <xf numFmtId="49" fontId="4" fillId="0" borderId="9" xfId="0" applyNumberFormat="1" applyFont="1" applyBorder="1" applyAlignment="1" applyProtection="1">
      <alignment horizontal="center" vertical="center" textRotation="180"/>
    </xf>
    <xf numFmtId="49" fontId="4" fillId="0" borderId="8" xfId="0" applyNumberFormat="1" applyFont="1" applyBorder="1" applyAlignment="1" applyProtection="1">
      <alignment horizontal="center" vertical="center" textRotation="180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9" xfId="0" applyNumberFormat="1" applyFont="1" applyBorder="1" applyAlignment="1" applyProtection="1">
      <alignment horizontal="center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 wrapText="1"/>
    </xf>
    <xf numFmtId="2" fontId="2" fillId="0" borderId="13" xfId="0" applyNumberFormat="1" applyFont="1" applyBorder="1" applyAlignment="1" applyProtection="1">
      <alignment horizontal="right" vertical="center"/>
    </xf>
    <xf numFmtId="2" fontId="0" fillId="0" borderId="14" xfId="0" applyNumberFormat="1" applyBorder="1" applyAlignment="1" applyProtection="1">
      <alignment horizontal="right" vertical="center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16" xfId="0" applyNumberFormat="1" applyFont="1" applyBorder="1" applyAlignment="1" applyProtection="1">
      <alignment horizontal="center" wrapText="1"/>
    </xf>
    <xf numFmtId="164" fontId="0" fillId="0" borderId="17" xfId="0" applyNumberFormat="1" applyBorder="1" applyAlignment="1" applyProtection="1">
      <alignment horizontal="right" vertical="center"/>
    </xf>
    <xf numFmtId="1" fontId="0" fillId="0" borderId="18" xfId="0" applyNumberFormat="1" applyBorder="1" applyAlignment="1" applyProtection="1">
      <alignment horizontal="right" vertical="center"/>
    </xf>
    <xf numFmtId="49" fontId="4" fillId="0" borderId="19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2" fillId="0" borderId="7" xfId="0" applyNumberFormat="1" applyFont="1" applyBorder="1" applyAlignment="1" applyProtection="1">
      <alignment horizontal="center" textRotation="90" wrapText="1"/>
    </xf>
    <xf numFmtId="49" fontId="2" fillId="0" borderId="6" xfId="0" applyNumberFormat="1" applyFont="1" applyBorder="1" applyAlignment="1" applyProtection="1">
      <alignment horizontal="center" textRotation="90" wrapText="1"/>
    </xf>
    <xf numFmtId="1" fontId="2" fillId="0" borderId="7" xfId="0" applyNumberFormat="1" applyFont="1" applyBorder="1" applyAlignment="1" applyProtection="1">
      <alignment horizontal="center" textRotation="90" wrapText="1"/>
    </xf>
    <xf numFmtId="1" fontId="0" fillId="0" borderId="0" xfId="0" applyNumberFormat="1" applyBorder="1"/>
    <xf numFmtId="0" fontId="0" fillId="0" borderId="2" xfId="0" applyBorder="1"/>
    <xf numFmtId="49" fontId="4" fillId="0" borderId="21" xfId="0" applyNumberFormat="1" applyFont="1" applyBorder="1" applyAlignment="1" applyProtection="1">
      <alignment horizontal="center" vertical="center" wrapText="1"/>
    </xf>
    <xf numFmtId="49" fontId="4" fillId="0" borderId="22" xfId="0" applyNumberFormat="1" applyFont="1" applyBorder="1" applyAlignment="1" applyProtection="1">
      <alignment horizontal="center" vertical="center" wrapText="1"/>
    </xf>
    <xf numFmtId="0" fontId="0" fillId="0" borderId="0" xfId="0" applyProtection="1"/>
    <xf numFmtId="0" fontId="0" fillId="2" borderId="23" xfId="0" applyFill="1" applyBorder="1" applyAlignment="1" applyProtection="1">
      <alignment horizontal="center" vertical="center"/>
      <protection locked="0"/>
    </xf>
    <xf numFmtId="49" fontId="0" fillId="2" borderId="0" xfId="0" applyNumberFormat="1" applyFill="1" applyBorder="1" applyAlignment="1" applyProtection="1">
      <alignment horizontal="left" vertical="center"/>
      <protection locked="0"/>
    </xf>
    <xf numFmtId="1" fontId="0" fillId="2" borderId="0" xfId="0" applyNumberFormat="1" applyFill="1" applyBorder="1" applyAlignment="1" applyProtection="1">
      <alignment horizontal="left" vertical="center"/>
      <protection locked="0"/>
    </xf>
    <xf numFmtId="2" fontId="0" fillId="2" borderId="23" xfId="0" applyNumberFormat="1" applyFill="1" applyBorder="1" applyAlignment="1" applyProtection="1">
      <alignment horizontal="right" vertical="center"/>
      <protection locked="0"/>
    </xf>
    <xf numFmtId="2" fontId="0" fillId="2" borderId="0" xfId="0" applyNumberFormat="1" applyFill="1" applyBorder="1" applyAlignment="1" applyProtection="1">
      <alignment horizontal="right" vertical="center"/>
      <protection locked="0"/>
    </xf>
    <xf numFmtId="1" fontId="0" fillId="2" borderId="0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49" fontId="2" fillId="0" borderId="24" xfId="0" applyNumberFormat="1" applyFont="1" applyBorder="1" applyAlignment="1" applyProtection="1">
      <alignment horizontal="fill"/>
    </xf>
    <xf numFmtId="49" fontId="4" fillId="0" borderId="25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49" fontId="2" fillId="0" borderId="26" xfId="0" applyNumberFormat="1" applyFont="1" applyBorder="1" applyAlignment="1" applyProtection="1">
      <alignment horizontal="fill"/>
    </xf>
    <xf numFmtId="49" fontId="2" fillId="0" borderId="27" xfId="0" applyNumberFormat="1" applyFont="1" applyBorder="1" applyAlignment="1" applyProtection="1">
      <alignment horizontal="fill"/>
    </xf>
    <xf numFmtId="49" fontId="2" fillId="0" borderId="28" xfId="0" applyNumberFormat="1" applyFont="1" applyBorder="1" applyAlignment="1" applyProtection="1">
      <alignment horizontal="fill"/>
    </xf>
  </cellXfs>
  <cellStyles count="1">
    <cellStyle name="Normal" xfId="0" builtinId="0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J75"/>
  <sheetViews>
    <sheetView tabSelected="1" zoomScaleNormal="100" workbookViewId="0">
      <pane xSplit="7" ySplit="2" topLeftCell="L3" activePane="bottomRight" state="frozenSplit"/>
      <selection pane="topRight" activeCell="K1" sqref="K1"/>
      <selection pane="bottomLeft" activeCell="A3" sqref="A3"/>
      <selection pane="bottomRight" activeCell="B3" sqref="B3"/>
    </sheetView>
  </sheetViews>
  <sheetFormatPr defaultColWidth="6.44140625" defaultRowHeight="13.2"/>
  <cols>
    <col min="1" max="1" width="4" style="3" bestFit="1" customWidth="1"/>
    <col min="2" max="2" width="25.6640625" style="2" bestFit="1" customWidth="1"/>
    <col min="3" max="3" width="2.5546875" style="44" customWidth="1"/>
    <col min="4" max="4" width="3.33203125" style="2" hidden="1" customWidth="1"/>
    <col min="5" max="5" width="4" style="2" hidden="1" customWidth="1"/>
    <col min="6" max="6" width="4.6640625" style="2" customWidth="1"/>
    <col min="7" max="7" width="5.6640625" style="2" hidden="1" customWidth="1"/>
    <col min="8" max="9" width="3.6640625" style="14" hidden="1" customWidth="1"/>
    <col min="10" max="11" width="2" style="14" hidden="1" customWidth="1"/>
    <col min="12" max="12" width="8.44140625" style="14" bestFit="1" customWidth="1"/>
    <col min="13" max="13" width="7.44140625" style="2" bestFit="1" customWidth="1"/>
    <col min="14" max="14" width="5.33203125" style="2" customWidth="1"/>
    <col min="15" max="15" width="5.44140625" style="2" bestFit="1" customWidth="1"/>
    <col min="16" max="16" width="5" style="2" bestFit="1" customWidth="1"/>
    <col min="17" max="17" width="6.33203125" style="2" customWidth="1"/>
    <col min="18" max="23" width="5.44140625" style="2" customWidth="1"/>
    <col min="24" max="24" width="3.6640625" style="2" customWidth="1"/>
    <col min="25" max="27" width="2.33203125" style="2" customWidth="1"/>
    <col min="28" max="28" width="3.44140625" style="2" customWidth="1"/>
    <col min="29" max="29" width="6.6640625" style="2" bestFit="1" customWidth="1"/>
    <col min="30" max="30" width="4.44140625" style="2" bestFit="1" customWidth="1"/>
    <col min="31" max="31" width="4.33203125" style="2" customWidth="1"/>
    <col min="32" max="32" width="7" style="1" bestFit="1" customWidth="1"/>
    <col min="33" max="33" width="6.33203125" customWidth="1"/>
    <col min="34" max="35" width="5.44140625" customWidth="1"/>
    <col min="36" max="36" width="5.44140625" style="2" customWidth="1"/>
    <col min="37" max="37" width="4.44140625" customWidth="1"/>
    <col min="38" max="40" width="2.33203125" customWidth="1"/>
    <col min="41" max="41" width="3.44140625" customWidth="1"/>
    <col min="42" max="42" width="6.44140625" style="2" bestFit="1" customWidth="1"/>
    <col min="43" max="43" width="4.44140625" style="2" bestFit="1" customWidth="1"/>
    <col min="44" max="44" width="4.33203125" bestFit="1" customWidth="1"/>
    <col min="45" max="45" width="6.44140625" customWidth="1"/>
    <col min="46" max="46" width="6.33203125" customWidth="1"/>
    <col min="47" max="48" width="5.44140625" customWidth="1"/>
    <col min="49" max="49" width="3.6640625" customWidth="1"/>
    <col min="50" max="52" width="2.33203125" customWidth="1"/>
    <col min="53" max="53" width="3.44140625" customWidth="1"/>
    <col min="54" max="54" width="6.44140625" style="2" bestFit="1" customWidth="1"/>
    <col min="55" max="55" width="4.44140625" style="2" bestFit="1" customWidth="1"/>
    <col min="56" max="56" width="4.33203125" bestFit="1" customWidth="1"/>
    <col min="57" max="57" width="6.44140625" customWidth="1"/>
    <col min="58" max="58" width="6.33203125" customWidth="1"/>
    <col min="59" max="59" width="5.44140625" customWidth="1"/>
    <col min="60" max="60" width="5.44140625" style="2" customWidth="1"/>
    <col min="61" max="61" width="3.6640625" customWidth="1"/>
    <col min="62" max="64" width="2.33203125" customWidth="1"/>
    <col min="65" max="65" width="3.44140625" customWidth="1"/>
    <col min="66" max="66" width="6.44140625" style="2" bestFit="1" customWidth="1"/>
    <col min="67" max="67" width="4.44140625" style="2" bestFit="1" customWidth="1"/>
    <col min="68" max="68" width="4.33203125" customWidth="1"/>
    <col min="69" max="69" width="6.44140625" customWidth="1"/>
    <col min="70" max="70" width="6.33203125" customWidth="1"/>
    <col min="71" max="72" width="5.44140625" customWidth="1"/>
    <col min="73" max="73" width="3.6640625" customWidth="1"/>
    <col min="74" max="76" width="2.33203125" customWidth="1"/>
    <col min="77" max="77" width="3.44140625" customWidth="1"/>
    <col min="78" max="78" width="6.44140625" style="2" bestFit="1" customWidth="1"/>
    <col min="79" max="79" width="4.44140625" style="2" bestFit="1" customWidth="1"/>
    <col min="80" max="80" width="4.33203125" customWidth="1"/>
    <col min="81" max="81" width="6.44140625" customWidth="1"/>
    <col min="82" max="82" width="6.33203125" customWidth="1"/>
    <col min="83" max="83" width="5.44140625" customWidth="1"/>
    <col min="84" max="84" width="3.6640625" customWidth="1"/>
    <col min="85" max="87" width="2.33203125" customWidth="1"/>
    <col min="88" max="88" width="3.44140625" customWidth="1"/>
    <col min="89" max="89" width="6.44140625" style="2" bestFit="1" customWidth="1"/>
    <col min="90" max="90" width="4.44140625" style="2" bestFit="1" customWidth="1"/>
    <col min="91" max="91" width="4.33203125" customWidth="1"/>
    <col min="92" max="92" width="6.44140625" customWidth="1"/>
    <col min="93" max="93" width="6.33203125" customWidth="1"/>
    <col min="94" max="94" width="5.44140625" customWidth="1"/>
    <col min="95" max="95" width="3.6640625" customWidth="1"/>
    <col min="96" max="98" width="2.33203125" customWidth="1"/>
    <col min="99" max="99" width="3.44140625" customWidth="1"/>
    <col min="100" max="100" width="6.44140625" style="2" bestFit="1" customWidth="1"/>
    <col min="101" max="101" width="4.44140625" style="2" bestFit="1" customWidth="1"/>
    <col min="102" max="102" width="4.33203125" customWidth="1"/>
    <col min="103" max="103" width="6.44140625" customWidth="1"/>
    <col min="104" max="104" width="6.33203125" customWidth="1"/>
    <col min="105" max="105" width="5.44140625" customWidth="1"/>
    <col min="106" max="106" width="3.6640625" customWidth="1"/>
    <col min="107" max="109" width="2.33203125" customWidth="1"/>
    <col min="110" max="110" width="3.44140625" customWidth="1"/>
    <col min="111" max="111" width="6.44140625" style="2" bestFit="1" customWidth="1"/>
    <col min="112" max="112" width="4.44140625" style="2" bestFit="1" customWidth="1"/>
    <col min="113" max="113" width="4.33203125" customWidth="1"/>
  </cols>
  <sheetData>
    <row r="1" spans="1:114" ht="27" customHeight="1" thickTop="1">
      <c r="A1" s="59" t="s">
        <v>20</v>
      </c>
      <c r="B1" s="60"/>
      <c r="C1" s="60"/>
      <c r="D1" s="60"/>
      <c r="E1" s="60"/>
      <c r="F1" s="60"/>
      <c r="G1" s="60"/>
      <c r="H1" s="36" t="s">
        <v>4</v>
      </c>
      <c r="I1" s="37" t="s">
        <v>5</v>
      </c>
      <c r="J1" s="57" t="s">
        <v>41</v>
      </c>
      <c r="K1" s="58"/>
      <c r="L1" s="61" t="s">
        <v>22</v>
      </c>
      <c r="M1" s="62"/>
      <c r="N1" s="62"/>
      <c r="O1" s="62"/>
      <c r="P1" s="63"/>
      <c r="Q1" s="64" t="s">
        <v>84</v>
      </c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6"/>
      <c r="AG1" s="56" t="s">
        <v>83</v>
      </c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 t="s">
        <v>82</v>
      </c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 t="s">
        <v>81</v>
      </c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 t="s">
        <v>80</v>
      </c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 t="s">
        <v>79</v>
      </c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 t="s">
        <v>78</v>
      </c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 t="s">
        <v>77</v>
      </c>
      <c r="DA1" s="56"/>
      <c r="DB1" s="56"/>
      <c r="DC1" s="56"/>
      <c r="DD1" s="56"/>
      <c r="DE1" s="56"/>
      <c r="DF1" s="56"/>
      <c r="DG1" s="56"/>
      <c r="DH1" s="56"/>
      <c r="DI1" s="56"/>
      <c r="DJ1" s="56"/>
    </row>
    <row r="2" spans="1:114" s="48" customFormat="1" ht="55.95" customHeight="1" thickBot="1">
      <c r="A2" s="42" t="s">
        <v>38</v>
      </c>
      <c r="B2" s="22" t="s">
        <v>76</v>
      </c>
      <c r="C2" s="43" t="s">
        <v>75</v>
      </c>
      <c r="D2" s="41" t="s">
        <v>39</v>
      </c>
      <c r="E2" s="22" t="s">
        <v>40</v>
      </c>
      <c r="F2" s="22" t="s">
        <v>21</v>
      </c>
      <c r="G2" s="23" t="s">
        <v>19</v>
      </c>
      <c r="H2" s="46" t="s">
        <v>66</v>
      </c>
      <c r="I2" s="47" t="s">
        <v>66</v>
      </c>
      <c r="J2" s="24" t="s">
        <v>2</v>
      </c>
      <c r="K2" s="25" t="s">
        <v>3</v>
      </c>
      <c r="L2" s="28" t="s">
        <v>63</v>
      </c>
      <c r="M2" s="29" t="s">
        <v>60</v>
      </c>
      <c r="N2" s="26" t="s">
        <v>61</v>
      </c>
      <c r="O2" s="32" t="s">
        <v>62</v>
      </c>
      <c r="P2" s="33" t="s">
        <v>59</v>
      </c>
      <c r="Q2" s="21" t="s">
        <v>43</v>
      </c>
      <c r="R2" s="22" t="s">
        <v>44</v>
      </c>
      <c r="S2" s="22" t="s">
        <v>45</v>
      </c>
      <c r="T2" s="22" t="s">
        <v>46</v>
      </c>
      <c r="U2" s="22" t="s">
        <v>47</v>
      </c>
      <c r="V2" s="22" t="s">
        <v>48</v>
      </c>
      <c r="W2" s="22" t="s">
        <v>49</v>
      </c>
      <c r="X2" s="22" t="s">
        <v>42</v>
      </c>
      <c r="Y2" s="22" t="s">
        <v>50</v>
      </c>
      <c r="Z2" s="22" t="s">
        <v>51</v>
      </c>
      <c r="AA2" s="22" t="s">
        <v>52</v>
      </c>
      <c r="AB2" s="26" t="s">
        <v>53</v>
      </c>
      <c r="AC2" s="27" t="s">
        <v>54</v>
      </c>
      <c r="AD2" s="22" t="s">
        <v>58</v>
      </c>
      <c r="AE2" s="22" t="s">
        <v>55</v>
      </c>
      <c r="AF2" s="23" t="s">
        <v>56</v>
      </c>
      <c r="AG2" s="21" t="s">
        <v>43</v>
      </c>
      <c r="AH2" s="22" t="s">
        <v>44</v>
      </c>
      <c r="AI2" s="22" t="s">
        <v>45</v>
      </c>
      <c r="AJ2" s="22" t="s">
        <v>46</v>
      </c>
      <c r="AK2" s="22" t="s">
        <v>42</v>
      </c>
      <c r="AL2" s="22" t="s">
        <v>50</v>
      </c>
      <c r="AM2" s="22" t="s">
        <v>51</v>
      </c>
      <c r="AN2" s="22" t="s">
        <v>52</v>
      </c>
      <c r="AO2" s="22" t="s">
        <v>53</v>
      </c>
      <c r="AP2" s="27" t="s">
        <v>54</v>
      </c>
      <c r="AQ2" s="22" t="s">
        <v>58</v>
      </c>
      <c r="AR2" s="22" t="s">
        <v>55</v>
      </c>
      <c r="AS2" s="23" t="s">
        <v>56</v>
      </c>
      <c r="AT2" s="21" t="s">
        <v>43</v>
      </c>
      <c r="AU2" s="22" t="s">
        <v>44</v>
      </c>
      <c r="AV2" s="22" t="s">
        <v>45</v>
      </c>
      <c r="AW2" s="22" t="s">
        <v>42</v>
      </c>
      <c r="AX2" s="22" t="s">
        <v>50</v>
      </c>
      <c r="AY2" s="22" t="s">
        <v>51</v>
      </c>
      <c r="AZ2" s="22" t="s">
        <v>52</v>
      </c>
      <c r="BA2" s="22" t="s">
        <v>53</v>
      </c>
      <c r="BB2" s="27" t="s">
        <v>54</v>
      </c>
      <c r="BC2" s="22" t="s">
        <v>58</v>
      </c>
      <c r="BD2" s="22" t="s">
        <v>55</v>
      </c>
      <c r="BE2" s="23" t="s">
        <v>56</v>
      </c>
      <c r="BF2" s="21" t="s">
        <v>43</v>
      </c>
      <c r="BG2" s="22" t="s">
        <v>44</v>
      </c>
      <c r="BH2" s="22" t="s">
        <v>45</v>
      </c>
      <c r="BI2" s="22" t="s">
        <v>42</v>
      </c>
      <c r="BJ2" s="22" t="s">
        <v>50</v>
      </c>
      <c r="BK2" s="22" t="s">
        <v>51</v>
      </c>
      <c r="BL2" s="22" t="s">
        <v>52</v>
      </c>
      <c r="BM2" s="22" t="s">
        <v>53</v>
      </c>
      <c r="BN2" s="27" t="s">
        <v>54</v>
      </c>
      <c r="BO2" s="22" t="s">
        <v>58</v>
      </c>
      <c r="BP2" s="22" t="s">
        <v>55</v>
      </c>
      <c r="BQ2" s="23" t="s">
        <v>56</v>
      </c>
      <c r="BR2" s="21" t="s">
        <v>43</v>
      </c>
      <c r="BS2" s="22" t="s">
        <v>44</v>
      </c>
      <c r="BT2" s="22" t="s">
        <v>45</v>
      </c>
      <c r="BU2" s="22" t="s">
        <v>42</v>
      </c>
      <c r="BV2" s="22" t="s">
        <v>50</v>
      </c>
      <c r="BW2" s="22" t="s">
        <v>51</v>
      </c>
      <c r="BX2" s="22" t="s">
        <v>52</v>
      </c>
      <c r="BY2" s="22" t="s">
        <v>53</v>
      </c>
      <c r="BZ2" s="27" t="s">
        <v>54</v>
      </c>
      <c r="CA2" s="22" t="s">
        <v>58</v>
      </c>
      <c r="CB2" s="22" t="s">
        <v>55</v>
      </c>
      <c r="CC2" s="23" t="s">
        <v>56</v>
      </c>
      <c r="CD2" s="21" t="s">
        <v>43</v>
      </c>
      <c r="CE2" s="22" t="s">
        <v>44</v>
      </c>
      <c r="CF2" s="22" t="s">
        <v>42</v>
      </c>
      <c r="CG2" s="22" t="s">
        <v>50</v>
      </c>
      <c r="CH2" s="22" t="s">
        <v>51</v>
      </c>
      <c r="CI2" s="22" t="s">
        <v>52</v>
      </c>
      <c r="CJ2" s="22" t="s">
        <v>53</v>
      </c>
      <c r="CK2" s="27" t="s">
        <v>54</v>
      </c>
      <c r="CL2" s="22" t="s">
        <v>58</v>
      </c>
      <c r="CM2" s="22" t="s">
        <v>55</v>
      </c>
      <c r="CN2" s="23" t="s">
        <v>56</v>
      </c>
      <c r="CO2" s="21" t="s">
        <v>43</v>
      </c>
      <c r="CP2" s="22" t="s">
        <v>44</v>
      </c>
      <c r="CQ2" s="22" t="s">
        <v>42</v>
      </c>
      <c r="CR2" s="22" t="s">
        <v>50</v>
      </c>
      <c r="CS2" s="22" t="s">
        <v>51</v>
      </c>
      <c r="CT2" s="22" t="s">
        <v>52</v>
      </c>
      <c r="CU2" s="22" t="s">
        <v>53</v>
      </c>
      <c r="CV2" s="27" t="s">
        <v>54</v>
      </c>
      <c r="CW2" s="22" t="s">
        <v>58</v>
      </c>
      <c r="CX2" s="22" t="s">
        <v>55</v>
      </c>
      <c r="CY2" s="23" t="s">
        <v>56</v>
      </c>
      <c r="CZ2" s="21" t="s">
        <v>43</v>
      </c>
      <c r="DA2" s="22" t="s">
        <v>44</v>
      </c>
      <c r="DB2" s="22" t="s">
        <v>42</v>
      </c>
      <c r="DC2" s="22" t="s">
        <v>50</v>
      </c>
      <c r="DD2" s="22" t="s">
        <v>51</v>
      </c>
      <c r="DE2" s="22" t="s">
        <v>52</v>
      </c>
      <c r="DF2" s="22" t="s">
        <v>53</v>
      </c>
      <c r="DG2" s="27" t="s">
        <v>54</v>
      </c>
      <c r="DH2" s="22" t="s">
        <v>58</v>
      </c>
      <c r="DI2" s="22" t="s">
        <v>55</v>
      </c>
      <c r="DJ2" s="23" t="s">
        <v>56</v>
      </c>
    </row>
    <row r="3" spans="1:114" ht="13.8" thickTop="1">
      <c r="A3" s="49">
        <v>10</v>
      </c>
      <c r="B3" s="50" t="s">
        <v>94</v>
      </c>
      <c r="C3" s="51"/>
      <c r="D3" s="51"/>
      <c r="E3" s="51"/>
      <c r="F3" s="51" t="s">
        <v>88</v>
      </c>
      <c r="G3" s="51"/>
      <c r="H3" s="17" t="str">
        <f>IF(AND(OR($H$2="Y",$I$2="Y"),J3&lt;5,K3&lt;5),IF(AND(J3=J2,K3=K2),H2+1,1),"")</f>
        <v/>
      </c>
      <c r="I3" s="13" t="str">
        <f>IF(AND($I$2="Y",K3&gt;0,OR(AND(H3=1,H10=10),AND(H3=2,H18=20),AND(H3=3,H27=30),AND(H3=4,H36=40),AND(H3=5,H45=50),AND(H3=6,H54=60),AND(H3=7,H63=70),AND(H3=8,H72=80),AND(H3=9,H81=90),AND(H3=10,H90=100))),VLOOKUP(K3-1,SortLookup!$A$13:$B$16,2,FALSE),"")</f>
        <v/>
      </c>
      <c r="J3" s="12" t="str">
        <f>IF(ISNA(VLOOKUP(F3,SortLookup!$A$1:$B$5,2,FALSE))," ",VLOOKUP(F3,SortLookup!$A$1:$B$5,2,FALSE))</f>
        <v xml:space="preserve"> </v>
      </c>
      <c r="K3" s="18" t="str">
        <f>IF(ISNA(VLOOKUP(G3,SortLookup!$A$7:$B$11,2,FALSE))," ",VLOOKUP(G3,SortLookup!$A$7:$B$11,2,FALSE))</f>
        <v xml:space="preserve"> </v>
      </c>
      <c r="L3" s="30">
        <f>IF(M3+N3+O3=0,"",M3+N3+O3)</f>
        <v>134.05000000000001</v>
      </c>
      <c r="M3" s="31">
        <f>AC3+AP3+BB3+BN3+BZ3+CK3+CV3+DG3</f>
        <v>120.55</v>
      </c>
      <c r="N3" s="6">
        <f>AE3+AR3+BD3+BP3+CB3+CM3+CX3+DI3</f>
        <v>3</v>
      </c>
      <c r="O3" s="34">
        <f>P3/2</f>
        <v>10.5</v>
      </c>
      <c r="P3" s="35">
        <f>X3+AK3+AW3+BI3+BU3+CF3+CQ3+DB3</f>
        <v>21</v>
      </c>
      <c r="Q3" s="52">
        <v>24</v>
      </c>
      <c r="R3" s="53">
        <v>21.62</v>
      </c>
      <c r="S3" s="53"/>
      <c r="T3" s="53"/>
      <c r="U3" s="53"/>
      <c r="V3" s="53"/>
      <c r="W3" s="53"/>
      <c r="X3" s="54">
        <v>9</v>
      </c>
      <c r="Y3" s="54"/>
      <c r="Z3" s="54"/>
      <c r="AA3" s="54"/>
      <c r="AB3" s="55"/>
      <c r="AC3" s="5">
        <f>Q3+R3+S3+T3+U3+V3+W3</f>
        <v>45.62</v>
      </c>
      <c r="AD3" s="15">
        <f>X3/2</f>
        <v>4.5</v>
      </c>
      <c r="AE3" s="4">
        <f>(Y3*3)+(Z3*5)+(AA3*5)+(AB3*20)</f>
        <v>0</v>
      </c>
      <c r="AF3" s="16">
        <f>AC3+AD3+AE3</f>
        <v>50.12</v>
      </c>
      <c r="AG3" s="52">
        <v>30.27</v>
      </c>
      <c r="AH3" s="53"/>
      <c r="AI3" s="53"/>
      <c r="AJ3" s="53"/>
      <c r="AK3" s="54">
        <v>6</v>
      </c>
      <c r="AL3" s="54"/>
      <c r="AM3" s="54"/>
      <c r="AN3" s="54"/>
      <c r="AO3" s="54"/>
      <c r="AP3" s="5">
        <f>AG3+AH3+AI3+AJ3</f>
        <v>30.27</v>
      </c>
      <c r="AQ3" s="15">
        <f>AK3/2</f>
        <v>3</v>
      </c>
      <c r="AR3" s="4">
        <f>(AL3*3)+(AM3*5)+(AN3*5)+(AO3*20)</f>
        <v>0</v>
      </c>
      <c r="AS3" s="16">
        <f>AP3+AQ3+AR3</f>
        <v>33.270000000000003</v>
      </c>
      <c r="AT3" s="52">
        <v>5.45</v>
      </c>
      <c r="AU3" s="53"/>
      <c r="AV3" s="53"/>
      <c r="AW3" s="54">
        <v>0</v>
      </c>
      <c r="AX3" s="54"/>
      <c r="AY3" s="54"/>
      <c r="AZ3" s="54"/>
      <c r="BA3" s="54"/>
      <c r="BB3" s="5">
        <f>AT3+AU3+AV3</f>
        <v>5.45</v>
      </c>
      <c r="BC3" s="15">
        <f>AW3/2</f>
        <v>0</v>
      </c>
      <c r="BD3" s="4">
        <f>(AX3*3)+(AY3*5)+(AZ3*5)+(BA3*20)</f>
        <v>0</v>
      </c>
      <c r="BE3" s="16">
        <f>BB3+BC3+BD3</f>
        <v>5.45</v>
      </c>
      <c r="BF3" s="52">
        <v>19.95</v>
      </c>
      <c r="BG3" s="53"/>
      <c r="BH3" s="53"/>
      <c r="BI3" s="54">
        <v>4</v>
      </c>
      <c r="BJ3" s="54"/>
      <c r="BK3" s="54"/>
      <c r="BL3" s="54"/>
      <c r="BM3" s="54"/>
      <c r="BN3" s="5">
        <f>BF3+BG3+BH3</f>
        <v>19.95</v>
      </c>
      <c r="BO3" s="15">
        <f>BI3/2</f>
        <v>2</v>
      </c>
      <c r="BP3" s="4">
        <f>(BJ3*3)+(BK3*5)+(BL3*5)+(BM3*20)</f>
        <v>0</v>
      </c>
      <c r="BQ3" s="16">
        <f>BN3+BO3+BP3</f>
        <v>21.95</v>
      </c>
      <c r="BR3" s="52">
        <v>19.260000000000002</v>
      </c>
      <c r="BS3" s="53"/>
      <c r="BT3" s="53"/>
      <c r="BU3" s="54">
        <v>2</v>
      </c>
      <c r="BV3" s="54">
        <v>1</v>
      </c>
      <c r="BW3" s="54"/>
      <c r="BX3" s="54"/>
      <c r="BY3" s="54"/>
      <c r="BZ3" s="5">
        <f>BR3+BS3+BT3</f>
        <v>19.260000000000002</v>
      </c>
      <c r="CA3" s="15">
        <f>BU3/2</f>
        <v>1</v>
      </c>
      <c r="CB3" s="4">
        <f>(BV3*3)+(BW3*5)+(BX3*5)+(BY3*20)</f>
        <v>3</v>
      </c>
      <c r="CC3" s="16">
        <f>BZ3+CA3+CB3</f>
        <v>23.26</v>
      </c>
      <c r="CD3" s="52"/>
      <c r="CE3" s="53"/>
      <c r="CF3" s="54"/>
      <c r="CG3" s="54"/>
      <c r="CH3" s="54"/>
      <c r="CI3" s="54"/>
      <c r="CJ3" s="54"/>
      <c r="CK3" s="5">
        <f>CD3+CE3</f>
        <v>0</v>
      </c>
      <c r="CL3" s="15">
        <f>CF3/2</f>
        <v>0</v>
      </c>
      <c r="CM3" s="4">
        <f>(CG3*3)+(CH3*5)+(CI3*5)+(CJ3*20)</f>
        <v>0</v>
      </c>
      <c r="CN3" s="16">
        <f>CK3+CL3+CM3</f>
        <v>0</v>
      </c>
      <c r="CO3" s="52"/>
      <c r="CP3" s="53"/>
      <c r="CQ3" s="54"/>
      <c r="CR3" s="54"/>
      <c r="CS3" s="54"/>
      <c r="CT3" s="54"/>
      <c r="CU3" s="54"/>
      <c r="CV3" s="5">
        <f>CO3+CP3</f>
        <v>0</v>
      </c>
      <c r="CW3" s="15">
        <f>CQ3/2</f>
        <v>0</v>
      </c>
      <c r="CX3" s="4">
        <f>(CR3*3)+(CS3*5)+(CT3*5)+(CU3*20)</f>
        <v>0</v>
      </c>
      <c r="CY3" s="16">
        <f>CV3+CW3+CX3</f>
        <v>0</v>
      </c>
      <c r="CZ3" s="52"/>
      <c r="DA3" s="53"/>
      <c r="DB3" s="54"/>
      <c r="DC3" s="54"/>
      <c r="DD3" s="54"/>
      <c r="DE3" s="54"/>
      <c r="DF3" s="54"/>
      <c r="DG3" s="5">
        <f>CZ3+DA3</f>
        <v>0</v>
      </c>
      <c r="DH3" s="15">
        <f>DB3/2</f>
        <v>0</v>
      </c>
      <c r="DI3" s="4">
        <f>(DC3*3)+(DD3*5)+(DE3*5)+(DF3*20)</f>
        <v>0</v>
      </c>
      <c r="DJ3" s="16">
        <f>DG3+DH3+DI3</f>
        <v>0</v>
      </c>
    </row>
    <row r="4" spans="1:114">
      <c r="A4" s="49">
        <v>4</v>
      </c>
      <c r="B4" s="50" t="s">
        <v>89</v>
      </c>
      <c r="C4" s="51"/>
      <c r="D4" s="51"/>
      <c r="E4" s="51"/>
      <c r="F4" s="51" t="s">
        <v>88</v>
      </c>
      <c r="G4" s="51"/>
      <c r="H4" s="17" t="str">
        <f>IF(AND(OR($H$2="Y",$I$2="Y"),J4&lt;5,K4&lt;5),IF(AND(J4=J3,K4=K3),H3+1,1),"")</f>
        <v/>
      </c>
      <c r="I4" s="13" t="str">
        <f>IF(AND($I$2="Y",K4&gt;0,OR(AND(H4=1,H13=10),AND(H4=2,H22=20),AND(H4=3,H31=30),AND(H4=4,H40=40),AND(H4=5,H49=50),AND(H4=6,H58=60),AND(H4=7,H67=70),AND(H4=8,H76=80),AND(H4=9,H85=90),AND(H4=10,H94=100))),VLOOKUP(K4-1,SortLookup!$A$13:$B$16,2,FALSE),"")</f>
        <v/>
      </c>
      <c r="J4" s="12" t="str">
        <f>IF(ISNA(VLOOKUP(F4,SortLookup!$A$1:$B$5,2,FALSE))," ",VLOOKUP(F4,SortLookup!$A$1:$B$5,2,FALSE))</f>
        <v xml:space="preserve"> </v>
      </c>
      <c r="K4" s="18" t="str">
        <f>IF(ISNA(VLOOKUP(G4,SortLookup!$A$7:$B$11,2,FALSE))," ",VLOOKUP(G4,SortLookup!$A$7:$B$11,2,FALSE))</f>
        <v xml:space="preserve"> </v>
      </c>
      <c r="L4" s="30">
        <f>IF(M4+N4+O4=0,"",M4+N4+O4)</f>
        <v>138.59</v>
      </c>
      <c r="M4" s="31">
        <f>AC4+AP4+BB4+BN4+BZ4+CK4+CV4+DG4</f>
        <v>97.09</v>
      </c>
      <c r="N4" s="6">
        <f>AE4+AR4+BD4+BP4+CB4+CM4+CX4+DI4</f>
        <v>18</v>
      </c>
      <c r="O4" s="34">
        <f>P4/2</f>
        <v>23.5</v>
      </c>
      <c r="P4" s="35">
        <f>X4+AK4+AW4+BI4+BU4+CF4+CQ4+DB4</f>
        <v>47</v>
      </c>
      <c r="Q4" s="52">
        <v>15.62</v>
      </c>
      <c r="R4" s="53">
        <v>17.54</v>
      </c>
      <c r="S4" s="53"/>
      <c r="T4" s="53"/>
      <c r="U4" s="53"/>
      <c r="V4" s="53"/>
      <c r="W4" s="53"/>
      <c r="X4" s="54">
        <v>12</v>
      </c>
      <c r="Y4" s="54">
        <v>1</v>
      </c>
      <c r="Z4" s="54"/>
      <c r="AA4" s="54">
        <v>1</v>
      </c>
      <c r="AB4" s="55"/>
      <c r="AC4" s="5">
        <f>Q4+R4+S4+T4+U4+V4+W4</f>
        <v>33.159999999999997</v>
      </c>
      <c r="AD4" s="15">
        <f>X4/2</f>
        <v>6</v>
      </c>
      <c r="AE4" s="4">
        <f>(Y4*3)+(Z4*5)+(AA4*5)+(AB4*20)</f>
        <v>8</v>
      </c>
      <c r="AF4" s="16">
        <f>AC4+AD4+AE4</f>
        <v>47.16</v>
      </c>
      <c r="AG4" s="52">
        <v>25.07</v>
      </c>
      <c r="AH4" s="53"/>
      <c r="AI4" s="53"/>
      <c r="AJ4" s="53"/>
      <c r="AK4" s="54">
        <v>30</v>
      </c>
      <c r="AL4" s="54"/>
      <c r="AM4" s="54">
        <v>2</v>
      </c>
      <c r="AN4" s="54"/>
      <c r="AO4" s="54"/>
      <c r="AP4" s="5">
        <f>AG4+AH4+AI4+AJ4</f>
        <v>25.07</v>
      </c>
      <c r="AQ4" s="15">
        <f>AK4/2</f>
        <v>15</v>
      </c>
      <c r="AR4" s="4">
        <f>(AL4*3)+(AM4*5)+(AN4*5)+(AO4*20)</f>
        <v>10</v>
      </c>
      <c r="AS4" s="16">
        <f>AP4+AQ4+AR4</f>
        <v>50.07</v>
      </c>
      <c r="AT4" s="52">
        <v>4.09</v>
      </c>
      <c r="AU4" s="53"/>
      <c r="AV4" s="53"/>
      <c r="AW4" s="54">
        <v>1</v>
      </c>
      <c r="AX4" s="54"/>
      <c r="AY4" s="54"/>
      <c r="AZ4" s="54"/>
      <c r="BA4" s="54"/>
      <c r="BB4" s="5">
        <f>AT4+AU4+AV4</f>
        <v>4.09</v>
      </c>
      <c r="BC4" s="15">
        <f>AW4/2</f>
        <v>0.5</v>
      </c>
      <c r="BD4" s="4">
        <f>(AX4*3)+(AY4*5)+(AZ4*5)+(BA4*20)</f>
        <v>0</v>
      </c>
      <c r="BE4" s="16">
        <f>BB4+BC4+BD4</f>
        <v>4.59</v>
      </c>
      <c r="BF4" s="52">
        <v>13.13</v>
      </c>
      <c r="BG4" s="53"/>
      <c r="BH4" s="53"/>
      <c r="BI4" s="54">
        <v>3</v>
      </c>
      <c r="BJ4" s="54"/>
      <c r="BK4" s="54"/>
      <c r="BL4" s="54"/>
      <c r="BM4" s="54"/>
      <c r="BN4" s="5">
        <f>BF4+BG4+BH4</f>
        <v>13.13</v>
      </c>
      <c r="BO4" s="15">
        <f>BI4/2</f>
        <v>1.5</v>
      </c>
      <c r="BP4" s="4">
        <f>(BJ4*3)+(BK4*5)+(BL4*5)+(BM4*20)</f>
        <v>0</v>
      </c>
      <c r="BQ4" s="16">
        <f>BN4+BO4+BP4</f>
        <v>14.63</v>
      </c>
      <c r="BR4" s="52">
        <v>21.64</v>
      </c>
      <c r="BS4" s="53"/>
      <c r="BT4" s="53"/>
      <c r="BU4" s="54">
        <v>1</v>
      </c>
      <c r="BV4" s="54"/>
      <c r="BW4" s="54"/>
      <c r="BX4" s="54"/>
      <c r="BY4" s="54"/>
      <c r="BZ4" s="5">
        <f>BR4+BS4+BT4</f>
        <v>21.64</v>
      </c>
      <c r="CA4" s="15">
        <f>BU4/2</f>
        <v>0.5</v>
      </c>
      <c r="CB4" s="4">
        <f>(BV4*3)+(BW4*5)+(BX4*5)+(BY4*20)</f>
        <v>0</v>
      </c>
      <c r="CC4" s="16">
        <f>BZ4+CA4+CB4</f>
        <v>22.14</v>
      </c>
      <c r="CD4" s="52"/>
      <c r="CE4" s="53"/>
      <c r="CF4" s="54"/>
      <c r="CG4" s="54"/>
      <c r="CH4" s="54"/>
      <c r="CI4" s="54"/>
      <c r="CJ4" s="54"/>
      <c r="CK4" s="5">
        <f>CD4+CE4</f>
        <v>0</v>
      </c>
      <c r="CL4" s="15">
        <f>CF4/2</f>
        <v>0</v>
      </c>
      <c r="CM4" s="4">
        <f>(CG4*3)+(CH4*5)+(CI4*5)+(CJ4*20)</f>
        <v>0</v>
      </c>
      <c r="CN4" s="16">
        <f>CK4+CL4+CM4</f>
        <v>0</v>
      </c>
      <c r="CO4" s="52"/>
      <c r="CP4" s="53"/>
      <c r="CQ4" s="54"/>
      <c r="CR4" s="54"/>
      <c r="CS4" s="54"/>
      <c r="CT4" s="54"/>
      <c r="CU4" s="54"/>
      <c r="CV4" s="5">
        <f>CO4+CP4</f>
        <v>0</v>
      </c>
      <c r="CW4" s="15">
        <f>CQ4/2</f>
        <v>0</v>
      </c>
      <c r="CX4" s="4">
        <f>(CR4*3)+(CS4*5)+(CT4*5)+(CU4*20)</f>
        <v>0</v>
      </c>
      <c r="CY4" s="16">
        <f>CV4+CW4+CX4</f>
        <v>0</v>
      </c>
      <c r="CZ4" s="52"/>
      <c r="DA4" s="53"/>
      <c r="DB4" s="54"/>
      <c r="DC4" s="54"/>
      <c r="DD4" s="54"/>
      <c r="DE4" s="54"/>
      <c r="DF4" s="54"/>
      <c r="DG4" s="5">
        <f>CZ4+DA4</f>
        <v>0</v>
      </c>
      <c r="DH4" s="15">
        <f>DB4/2</f>
        <v>0</v>
      </c>
      <c r="DI4" s="4">
        <f>(DC4*3)+(DD4*5)+(DE4*5)+(DF4*20)</f>
        <v>0</v>
      </c>
      <c r="DJ4" s="16">
        <f>DG4+DH4+DI4</f>
        <v>0</v>
      </c>
    </row>
    <row r="5" spans="1:114">
      <c r="A5" s="49">
        <v>7</v>
      </c>
      <c r="B5" s="50" t="s">
        <v>91</v>
      </c>
      <c r="C5" s="51"/>
      <c r="D5" s="51"/>
      <c r="E5" s="51"/>
      <c r="F5" s="51" t="s">
        <v>88</v>
      </c>
      <c r="G5" s="51"/>
      <c r="H5" s="17" t="str">
        <f>IF(AND(OR($H$2="Y",$I$2="Y"),J5&lt;5,K5&lt;5),IF(AND(J5=J4,K5=K4),H4+1,1),"")</f>
        <v/>
      </c>
      <c r="I5" s="13" t="e">
        <f>IF(AND($I$2="Y",K5&gt;0,OR(AND(H5=1,#REF!=10),AND(H5=2,H20=20),AND(H5=3,H29=30),AND(H5=4,H38=40),AND(H5=5,H47=50),AND(H5=6,H56=60),AND(H5=7,H65=70),AND(H5=8,H74=80),AND(H5=9,H83=90),AND(H5=10,H92=100))),VLOOKUP(K5-1,SortLookup!$A$13:$B$16,2,FALSE),"")</f>
        <v>#REF!</v>
      </c>
      <c r="J5" s="12" t="str">
        <f>IF(ISNA(VLOOKUP(F5,SortLookup!$A$1:$B$5,2,FALSE))," ",VLOOKUP(F5,SortLookup!$A$1:$B$5,2,FALSE))</f>
        <v xml:space="preserve"> </v>
      </c>
      <c r="K5" s="18" t="str">
        <f>IF(ISNA(VLOOKUP(G5,SortLookup!$A$7:$B$11,2,FALSE))," ",VLOOKUP(G5,SortLookup!$A$7:$B$11,2,FALSE))</f>
        <v xml:space="preserve"> </v>
      </c>
      <c r="L5" s="30">
        <f>IF(M5+N5+O5=0,"",M5+N5+O5)</f>
        <v>143.77000000000001</v>
      </c>
      <c r="M5" s="31">
        <f>AC5+AP5+BB5+BN5+BZ5+CK5+CV5+DG5</f>
        <v>103.77</v>
      </c>
      <c r="N5" s="6">
        <f>AE5+AR5+BD5+BP5+CB5+CM5+CX5+DI5</f>
        <v>15</v>
      </c>
      <c r="O5" s="34">
        <f>P5/2</f>
        <v>25</v>
      </c>
      <c r="P5" s="35">
        <f>X5+AK5+AW5+BI5+BU5+CF5+CQ5+DB5</f>
        <v>50</v>
      </c>
      <c r="Q5" s="52">
        <v>20.92</v>
      </c>
      <c r="R5" s="53">
        <v>21.7</v>
      </c>
      <c r="S5" s="53"/>
      <c r="T5" s="53"/>
      <c r="U5" s="53"/>
      <c r="V5" s="53"/>
      <c r="W5" s="53"/>
      <c r="X5" s="54">
        <v>30</v>
      </c>
      <c r="Y5" s="54"/>
      <c r="Z5" s="54"/>
      <c r="AA5" s="54">
        <v>1</v>
      </c>
      <c r="AB5" s="55"/>
      <c r="AC5" s="5">
        <f>Q5+R5+S5+T5+U5+V5+W5</f>
        <v>42.62</v>
      </c>
      <c r="AD5" s="15">
        <f>X5/2</f>
        <v>15</v>
      </c>
      <c r="AE5" s="4">
        <f>(Y5*3)+(Z5*5)+(AA5*5)+(AB5*20)</f>
        <v>5</v>
      </c>
      <c r="AF5" s="16">
        <f>AC5+AD5+AE5</f>
        <v>62.62</v>
      </c>
      <c r="AG5" s="52">
        <v>26.6</v>
      </c>
      <c r="AH5" s="53"/>
      <c r="AI5" s="53"/>
      <c r="AJ5" s="53"/>
      <c r="AK5" s="54">
        <v>6</v>
      </c>
      <c r="AL5" s="54"/>
      <c r="AM5" s="54"/>
      <c r="AN5" s="54"/>
      <c r="AO5" s="54"/>
      <c r="AP5" s="5">
        <f>AG5+AH5+AI5+AJ5</f>
        <v>26.6</v>
      </c>
      <c r="AQ5" s="15">
        <f>AK5/2</f>
        <v>3</v>
      </c>
      <c r="AR5" s="4">
        <f>(AL5*3)+(AM5*5)+(AN5*5)+(AO5*20)</f>
        <v>0</v>
      </c>
      <c r="AS5" s="16">
        <f>AP5+AQ5+AR5</f>
        <v>29.6</v>
      </c>
      <c r="AT5" s="52">
        <v>4.74</v>
      </c>
      <c r="AU5" s="53"/>
      <c r="AV5" s="53"/>
      <c r="AW5" s="54">
        <v>3</v>
      </c>
      <c r="AX5" s="54"/>
      <c r="AY5" s="54"/>
      <c r="AZ5" s="54"/>
      <c r="BA5" s="54"/>
      <c r="BB5" s="5">
        <f>AT5+AU5+AV5</f>
        <v>4.74</v>
      </c>
      <c r="BC5" s="15">
        <f>AW5/2</f>
        <v>1.5</v>
      </c>
      <c r="BD5" s="4">
        <f>(AX5*3)+(AY5*5)+(AZ5*5)+(BA5*20)</f>
        <v>0</v>
      </c>
      <c r="BE5" s="16">
        <f>BB5+BC5+BD5</f>
        <v>6.24</v>
      </c>
      <c r="BF5" s="52">
        <v>12.36</v>
      </c>
      <c r="BG5" s="53"/>
      <c r="BH5" s="53"/>
      <c r="BI5" s="54">
        <v>6</v>
      </c>
      <c r="BJ5" s="54"/>
      <c r="BK5" s="54"/>
      <c r="BL5" s="54"/>
      <c r="BM5" s="54"/>
      <c r="BN5" s="5">
        <f>BF5+BG5+BH5</f>
        <v>12.36</v>
      </c>
      <c r="BO5" s="15">
        <f>BI5/2</f>
        <v>3</v>
      </c>
      <c r="BP5" s="4">
        <f>(BJ5*3)+(BK5*5)+(BL5*5)+(BM5*20)</f>
        <v>0</v>
      </c>
      <c r="BQ5" s="16">
        <f>BN5+BO5+BP5</f>
        <v>15.36</v>
      </c>
      <c r="BR5" s="52">
        <v>17.45</v>
      </c>
      <c r="BS5" s="53"/>
      <c r="BT5" s="53"/>
      <c r="BU5" s="54">
        <v>5</v>
      </c>
      <c r="BV5" s="54"/>
      <c r="BW5" s="54"/>
      <c r="BX5" s="54">
        <v>2</v>
      </c>
      <c r="BY5" s="54"/>
      <c r="BZ5" s="5">
        <f>BR5+BS5+BT5</f>
        <v>17.45</v>
      </c>
      <c r="CA5" s="15">
        <f>BU5/2</f>
        <v>2.5</v>
      </c>
      <c r="CB5" s="4">
        <f>(BV5*3)+(BW5*5)+(BX5*5)+(BY5*20)</f>
        <v>10</v>
      </c>
      <c r="CC5" s="16">
        <f>BZ5+CA5+CB5</f>
        <v>29.95</v>
      </c>
      <c r="CD5" s="52"/>
      <c r="CE5" s="53"/>
      <c r="CF5" s="54"/>
      <c r="CG5" s="54"/>
      <c r="CH5" s="54"/>
      <c r="CI5" s="54"/>
      <c r="CJ5" s="54"/>
      <c r="CK5" s="5">
        <f>CD5+CE5</f>
        <v>0</v>
      </c>
      <c r="CL5" s="15">
        <f>CF5/2</f>
        <v>0</v>
      </c>
      <c r="CM5" s="4">
        <f>(CG5*3)+(CH5*5)+(CI5*5)+(CJ5*20)</f>
        <v>0</v>
      </c>
      <c r="CN5" s="16">
        <f>CK5+CL5+CM5</f>
        <v>0</v>
      </c>
      <c r="CO5" s="52"/>
      <c r="CP5" s="53"/>
      <c r="CQ5" s="54"/>
      <c r="CR5" s="54"/>
      <c r="CS5" s="54"/>
      <c r="CT5" s="54"/>
      <c r="CU5" s="54"/>
      <c r="CV5" s="5">
        <f>CO5+CP5</f>
        <v>0</v>
      </c>
      <c r="CW5" s="15">
        <f>CQ5/2</f>
        <v>0</v>
      </c>
      <c r="CX5" s="4">
        <f>(CR5*3)+(CS5*5)+(CT5*5)+(CU5*20)</f>
        <v>0</v>
      </c>
      <c r="CY5" s="16">
        <f>CV5+CW5+CX5</f>
        <v>0</v>
      </c>
      <c r="CZ5" s="52"/>
      <c r="DA5" s="53"/>
      <c r="DB5" s="54"/>
      <c r="DC5" s="54"/>
      <c r="DD5" s="54"/>
      <c r="DE5" s="54"/>
      <c r="DF5" s="54"/>
      <c r="DG5" s="5">
        <f>CZ5+DA5</f>
        <v>0</v>
      </c>
      <c r="DH5" s="15">
        <f>DB5/2</f>
        <v>0</v>
      </c>
      <c r="DI5" s="4">
        <f>(DC5*3)+(DD5*5)+(DE5*5)+(DF5*20)</f>
        <v>0</v>
      </c>
      <c r="DJ5" s="16">
        <f>DG5+DH5+DI5</f>
        <v>0</v>
      </c>
    </row>
    <row r="6" spans="1:114">
      <c r="A6" s="49">
        <v>15</v>
      </c>
      <c r="B6" s="50" t="s">
        <v>99</v>
      </c>
      <c r="C6" s="51"/>
      <c r="D6" s="51"/>
      <c r="E6" s="51"/>
      <c r="F6" s="51" t="s">
        <v>88</v>
      </c>
      <c r="G6" s="51"/>
      <c r="H6" s="17" t="str">
        <f>IF(AND(OR($H$2="Y",$I$2="Y"),J6&lt;5,K6&lt;5),IF(AND(J6=J5,K6=K5),H5+1,1),"")</f>
        <v/>
      </c>
      <c r="I6" s="13" t="str">
        <f>IF(AND($I$2="Y",K6&gt;0,OR(AND(H6=1,H15=10),AND(H6=2,H24=20),AND(H6=3,H33=30),AND(H6=4,H42=40),AND(H6=5,H51=50),AND(H6=6,H60=60),AND(H6=7,H69=70),AND(H6=8,H78=80),AND(H6=9,H87=90),AND(H6=10,H96=100))),VLOOKUP(K6-1,SortLookup!$A$13:$B$16,2,FALSE),"")</f>
        <v/>
      </c>
      <c r="J6" s="12" t="str">
        <f>IF(ISNA(VLOOKUP(F6,SortLookup!$A$1:$B$5,2,FALSE))," ",VLOOKUP(F6,SortLookup!$A$1:$B$5,2,FALSE))</f>
        <v xml:space="preserve"> </v>
      </c>
      <c r="K6" s="18" t="str">
        <f>IF(ISNA(VLOOKUP(G6,SortLookup!$A$7:$B$11,2,FALSE))," ",VLOOKUP(G6,SortLookup!$A$7:$B$11,2,FALSE))</f>
        <v xml:space="preserve"> </v>
      </c>
      <c r="L6" s="30">
        <f>IF(M6+N6+O6=0,"",M6+N6+O6)</f>
        <v>156.04</v>
      </c>
      <c r="M6" s="31">
        <f>AC6+AP6+BB6+BN6+BZ6+CK6+CV6+DG6</f>
        <v>116.04</v>
      </c>
      <c r="N6" s="6">
        <f>AE6+AR6+BD6+BP6+CB6+CM6+CX6+DI6</f>
        <v>25</v>
      </c>
      <c r="O6" s="34">
        <f>P6/2</f>
        <v>15</v>
      </c>
      <c r="P6" s="35">
        <f>X6+AK6+AW6+BI6+BU6+CF6+CQ6+DB6</f>
        <v>30</v>
      </c>
      <c r="Q6" s="52">
        <v>16.940000000000001</v>
      </c>
      <c r="R6" s="53">
        <v>23.3</v>
      </c>
      <c r="S6" s="53"/>
      <c r="T6" s="53"/>
      <c r="U6" s="53"/>
      <c r="V6" s="53"/>
      <c r="W6" s="53"/>
      <c r="X6" s="54">
        <f>5+2+1+3+2+6+1</f>
        <v>20</v>
      </c>
      <c r="Y6" s="54"/>
      <c r="Z6" s="54"/>
      <c r="AA6" s="54">
        <v>1</v>
      </c>
      <c r="AB6" s="55"/>
      <c r="AC6" s="5">
        <f>Q6+R6+S6+T6+U6+V6+W6</f>
        <v>40.24</v>
      </c>
      <c r="AD6" s="15">
        <f>X6/2</f>
        <v>10</v>
      </c>
      <c r="AE6" s="4">
        <f>(Y6*3)+(Z6*5)+(AA6*5)+(AB6*20)</f>
        <v>5</v>
      </c>
      <c r="AF6" s="16">
        <f>AC6+AD6+AE6</f>
        <v>55.24</v>
      </c>
      <c r="AG6" s="52">
        <v>20.62</v>
      </c>
      <c r="AH6" s="53"/>
      <c r="AI6" s="53"/>
      <c r="AJ6" s="53"/>
      <c r="AK6" s="54">
        <v>4</v>
      </c>
      <c r="AL6" s="54"/>
      <c r="AM6" s="54"/>
      <c r="AN6" s="54"/>
      <c r="AO6" s="54">
        <v>1</v>
      </c>
      <c r="AP6" s="5">
        <f>AG6+AH6+AI6+AJ6</f>
        <v>20.62</v>
      </c>
      <c r="AQ6" s="15">
        <f>AK6/2</f>
        <v>2</v>
      </c>
      <c r="AR6" s="4">
        <f>(AL6*3)+(AM6*5)+(AN6*5)+(AO6*20)</f>
        <v>20</v>
      </c>
      <c r="AS6" s="16">
        <f>AP6+AQ6+AR6</f>
        <v>42.62</v>
      </c>
      <c r="AT6" s="52">
        <v>4.4800000000000004</v>
      </c>
      <c r="AU6" s="53"/>
      <c r="AV6" s="53"/>
      <c r="AW6" s="54">
        <v>0</v>
      </c>
      <c r="AX6" s="54"/>
      <c r="AY6" s="54"/>
      <c r="AZ6" s="54"/>
      <c r="BA6" s="54"/>
      <c r="BB6" s="5">
        <f>AT6+AU6+AV6</f>
        <v>4.4800000000000004</v>
      </c>
      <c r="BC6" s="15">
        <f>AW6/2</f>
        <v>0</v>
      </c>
      <c r="BD6" s="4">
        <f>(AX6*3)+(AY6*5)+(AZ6*5)+(BA6*20)</f>
        <v>0</v>
      </c>
      <c r="BE6" s="16">
        <f>BB6+BC6+BD6</f>
        <v>4.4800000000000004</v>
      </c>
      <c r="BF6" s="52">
        <v>16.37</v>
      </c>
      <c r="BG6" s="53"/>
      <c r="BH6" s="53"/>
      <c r="BI6" s="54">
        <v>6</v>
      </c>
      <c r="BJ6" s="54"/>
      <c r="BK6" s="54"/>
      <c r="BL6" s="54"/>
      <c r="BM6" s="54"/>
      <c r="BN6" s="5">
        <f>BF6+BG6+BH6</f>
        <v>16.37</v>
      </c>
      <c r="BO6" s="15">
        <f>BI6/2</f>
        <v>3</v>
      </c>
      <c r="BP6" s="4">
        <f>(BJ6*3)+(BK6*5)+(BL6*5)+(BM6*20)</f>
        <v>0</v>
      </c>
      <c r="BQ6" s="16">
        <f>BN6+BO6+BP6</f>
        <v>19.37</v>
      </c>
      <c r="BR6" s="52">
        <v>34.33</v>
      </c>
      <c r="BS6" s="53"/>
      <c r="BT6" s="53"/>
      <c r="BU6" s="54">
        <v>0</v>
      </c>
      <c r="BV6" s="54"/>
      <c r="BW6" s="54"/>
      <c r="BX6" s="54"/>
      <c r="BY6" s="54"/>
      <c r="BZ6" s="5">
        <f>BR6+BS6+BT6</f>
        <v>34.33</v>
      </c>
      <c r="CA6" s="15">
        <f>BU6/2</f>
        <v>0</v>
      </c>
      <c r="CB6" s="4">
        <f>(BV6*3)+(BW6*5)+(BX6*5)+(BY6*20)</f>
        <v>0</v>
      </c>
      <c r="CC6" s="16">
        <f>BZ6+CA6+CB6</f>
        <v>34.33</v>
      </c>
      <c r="CD6" s="52"/>
      <c r="CE6" s="53"/>
      <c r="CF6" s="54"/>
      <c r="CG6" s="54"/>
      <c r="CH6" s="54"/>
      <c r="CI6" s="54"/>
      <c r="CJ6" s="54"/>
      <c r="CK6" s="5">
        <f>CD6+CE6</f>
        <v>0</v>
      </c>
      <c r="CL6" s="15">
        <f>CF6/2</f>
        <v>0</v>
      </c>
      <c r="CM6" s="4">
        <f>(CG6*3)+(CH6*5)+(CI6*5)+(CJ6*20)</f>
        <v>0</v>
      </c>
      <c r="CN6" s="16">
        <f>CK6+CL6+CM6</f>
        <v>0</v>
      </c>
      <c r="CO6" s="52"/>
      <c r="CP6" s="53"/>
      <c r="CQ6" s="54"/>
      <c r="CR6" s="54"/>
      <c r="CS6" s="54"/>
      <c r="CT6" s="54"/>
      <c r="CU6" s="54"/>
      <c r="CV6" s="5">
        <f>CO6+CP6</f>
        <v>0</v>
      </c>
      <c r="CW6" s="15">
        <f>CQ6/2</f>
        <v>0</v>
      </c>
      <c r="CX6" s="4">
        <f>(CR6*3)+(CS6*5)+(CT6*5)+(CU6*20)</f>
        <v>0</v>
      </c>
      <c r="CY6" s="16">
        <f>CV6+CW6+CX6</f>
        <v>0</v>
      </c>
      <c r="CZ6" s="52"/>
      <c r="DA6" s="53"/>
      <c r="DB6" s="54"/>
      <c r="DC6" s="54"/>
      <c r="DD6" s="54"/>
      <c r="DE6" s="54"/>
      <c r="DF6" s="54"/>
      <c r="DG6" s="5">
        <f>CZ6+DA6</f>
        <v>0</v>
      </c>
      <c r="DH6" s="15">
        <f>DB6/2</f>
        <v>0</v>
      </c>
      <c r="DI6" s="4">
        <f>(DC6*3)+(DD6*5)+(DE6*5)+(DF6*20)</f>
        <v>0</v>
      </c>
      <c r="DJ6" s="16">
        <f>DG6+DH6+DI6</f>
        <v>0</v>
      </c>
    </row>
    <row r="7" spans="1:114">
      <c r="A7" s="49">
        <v>12</v>
      </c>
      <c r="B7" s="50" t="s">
        <v>96</v>
      </c>
      <c r="C7" s="51"/>
      <c r="D7" s="51"/>
      <c r="E7" s="51"/>
      <c r="F7" s="51" t="s">
        <v>88</v>
      </c>
      <c r="G7" s="51"/>
      <c r="H7" s="17" t="str">
        <f>IF(AND(OR($H$2="Y",$I$2="Y"),J7&lt;5,K7&lt;5),IF(AND(J7=J6,K7=K6),H6+1,1),"")</f>
        <v/>
      </c>
      <c r="I7" s="13" t="str">
        <f>IF(AND($I$2="Y",K7&gt;0,OR(AND(H7=1,H15=10),AND(H7=2,H24=20),AND(H7=3,H33=30),AND(H7=4,H42=40),AND(H7=5,H51=50),AND(H7=6,H60=60),AND(H7=7,H69=70),AND(H7=8,H78=80),AND(H7=9,H87=90),AND(H7=10,H96=100))),VLOOKUP(K7-1,SortLookup!$A$13:$B$16,2,FALSE),"")</f>
        <v/>
      </c>
      <c r="J7" s="12" t="str">
        <f>IF(ISNA(VLOOKUP(F7,SortLookup!$A$1:$B$5,2,FALSE))," ",VLOOKUP(F7,SortLookup!$A$1:$B$5,2,FALSE))</f>
        <v xml:space="preserve"> </v>
      </c>
      <c r="K7" s="18" t="str">
        <f>IF(ISNA(VLOOKUP(G7,SortLookup!$A$7:$B$11,2,FALSE))," ",VLOOKUP(G7,SortLookup!$A$7:$B$11,2,FALSE))</f>
        <v xml:space="preserve"> </v>
      </c>
      <c r="L7" s="30">
        <f>IF(M7+N7+O7=0,"",M7+N7+O7)</f>
        <v>161.80000000000001</v>
      </c>
      <c r="M7" s="31">
        <f>AC7+AP7+BB7+BN7+BZ7+CK7+CV7+DG7</f>
        <v>121.8</v>
      </c>
      <c r="N7" s="6">
        <f>AE7+AR7+BD7+BP7+CB7+CM7+CX7+DI7</f>
        <v>10</v>
      </c>
      <c r="O7" s="34">
        <f>P7/2</f>
        <v>30</v>
      </c>
      <c r="P7" s="35">
        <f>X7+AK7+AW7+BI7+BU7+CF7+CQ7+DB7</f>
        <v>60</v>
      </c>
      <c r="Q7" s="52">
        <v>14.88</v>
      </c>
      <c r="R7" s="53">
        <v>18.350000000000001</v>
      </c>
      <c r="S7" s="53"/>
      <c r="T7" s="53"/>
      <c r="U7" s="53"/>
      <c r="V7" s="53"/>
      <c r="W7" s="53"/>
      <c r="X7" s="54">
        <f>4+10+6+7+1+5+5</f>
        <v>38</v>
      </c>
      <c r="Y7" s="54"/>
      <c r="Z7" s="54"/>
      <c r="AA7" s="54">
        <v>1</v>
      </c>
      <c r="AB7" s="55"/>
      <c r="AC7" s="5">
        <f>Q7+R7+S7+T7+U7+V7+W7</f>
        <v>33.229999999999997</v>
      </c>
      <c r="AD7" s="15">
        <f>X7/2</f>
        <v>19</v>
      </c>
      <c r="AE7" s="4">
        <f>(Y7*3)+(Z7*5)+(AA7*5)+(AB7*20)</f>
        <v>5</v>
      </c>
      <c r="AF7" s="16">
        <f>AC7+AD7+AE7</f>
        <v>57.23</v>
      </c>
      <c r="AG7" s="52">
        <v>29.2</v>
      </c>
      <c r="AH7" s="53"/>
      <c r="AI7" s="53"/>
      <c r="AJ7" s="53"/>
      <c r="AK7" s="54">
        <v>11</v>
      </c>
      <c r="AL7" s="54"/>
      <c r="AM7" s="54"/>
      <c r="AN7" s="54"/>
      <c r="AO7" s="54"/>
      <c r="AP7" s="5">
        <f>AG7+AH7+AI7+AJ7</f>
        <v>29.2</v>
      </c>
      <c r="AQ7" s="15">
        <f>AK7/2</f>
        <v>5.5</v>
      </c>
      <c r="AR7" s="4">
        <f>(AL7*3)+(AM7*5)+(AN7*5)+(AO7*20)</f>
        <v>0</v>
      </c>
      <c r="AS7" s="16">
        <f>AP7+AQ7+AR7</f>
        <v>34.700000000000003</v>
      </c>
      <c r="AT7" s="52">
        <v>5.55</v>
      </c>
      <c r="AU7" s="53"/>
      <c r="AV7" s="53"/>
      <c r="AW7" s="54">
        <v>3</v>
      </c>
      <c r="AX7" s="54"/>
      <c r="AY7" s="54"/>
      <c r="AZ7" s="54">
        <v>1</v>
      </c>
      <c r="BA7" s="54"/>
      <c r="BB7" s="5">
        <f>AT7+AU7+AV7</f>
        <v>5.55</v>
      </c>
      <c r="BC7" s="15">
        <f>AW7/2</f>
        <v>1.5</v>
      </c>
      <c r="BD7" s="4">
        <f>(AX7*3)+(AY7*5)+(AZ7*5)+(BA7*20)</f>
        <v>5</v>
      </c>
      <c r="BE7" s="16">
        <f>BB7+BC7+BD7</f>
        <v>12.05</v>
      </c>
      <c r="BF7" s="52">
        <v>23.16</v>
      </c>
      <c r="BG7" s="53"/>
      <c r="BH7" s="53"/>
      <c r="BI7" s="54">
        <v>2</v>
      </c>
      <c r="BJ7" s="54"/>
      <c r="BK7" s="54"/>
      <c r="BL7" s="54"/>
      <c r="BM7" s="54"/>
      <c r="BN7" s="5">
        <f>BF7+BG7+BH7</f>
        <v>23.16</v>
      </c>
      <c r="BO7" s="15">
        <f>BI7/2</f>
        <v>1</v>
      </c>
      <c r="BP7" s="4">
        <f>(BJ7*3)+(BK7*5)+(BL7*5)+(BM7*20)</f>
        <v>0</v>
      </c>
      <c r="BQ7" s="16">
        <f>BN7+BO7+BP7</f>
        <v>24.16</v>
      </c>
      <c r="BR7" s="52">
        <v>30.66</v>
      </c>
      <c r="BS7" s="53"/>
      <c r="BT7" s="53"/>
      <c r="BU7" s="54">
        <v>6</v>
      </c>
      <c r="BV7" s="54"/>
      <c r="BW7" s="54"/>
      <c r="BX7" s="54"/>
      <c r="BY7" s="54"/>
      <c r="BZ7" s="5">
        <f>BR7+BS7+BT7</f>
        <v>30.66</v>
      </c>
      <c r="CA7" s="15">
        <f>BU7/2</f>
        <v>3</v>
      </c>
      <c r="CB7" s="4">
        <f>(BV7*3)+(BW7*5)+(BX7*5)+(BY7*20)</f>
        <v>0</v>
      </c>
      <c r="CC7" s="16">
        <f>BZ7+CA7+CB7</f>
        <v>33.659999999999997</v>
      </c>
      <c r="CD7" s="52"/>
      <c r="CE7" s="53"/>
      <c r="CF7" s="54"/>
      <c r="CG7" s="54"/>
      <c r="CH7" s="54"/>
      <c r="CI7" s="54"/>
      <c r="CJ7" s="54"/>
      <c r="CK7" s="5">
        <f>CD7+CE7</f>
        <v>0</v>
      </c>
      <c r="CL7" s="15">
        <f>CF7/2</f>
        <v>0</v>
      </c>
      <c r="CM7" s="4">
        <f>(CG7*3)+(CH7*5)+(CI7*5)+(CJ7*20)</f>
        <v>0</v>
      </c>
      <c r="CN7" s="16">
        <f>CK7+CL7+CM7</f>
        <v>0</v>
      </c>
      <c r="CO7" s="52"/>
      <c r="CP7" s="53"/>
      <c r="CQ7" s="54"/>
      <c r="CR7" s="54"/>
      <c r="CS7" s="54"/>
      <c r="CT7" s="54"/>
      <c r="CU7" s="54"/>
      <c r="CV7" s="5">
        <f>CO7+CP7</f>
        <v>0</v>
      </c>
      <c r="CW7" s="15">
        <f>CQ7/2</f>
        <v>0</v>
      </c>
      <c r="CX7" s="4">
        <f>(CR7*3)+(CS7*5)+(CT7*5)+(CU7*20)</f>
        <v>0</v>
      </c>
      <c r="CY7" s="16">
        <f>CV7+CW7+CX7</f>
        <v>0</v>
      </c>
      <c r="CZ7" s="52"/>
      <c r="DA7" s="53"/>
      <c r="DB7" s="54"/>
      <c r="DC7" s="54"/>
      <c r="DD7" s="54"/>
      <c r="DE7" s="54"/>
      <c r="DF7" s="54"/>
      <c r="DG7" s="5">
        <f>CZ7+DA7</f>
        <v>0</v>
      </c>
      <c r="DH7" s="15">
        <f>DB7/2</f>
        <v>0</v>
      </c>
      <c r="DI7" s="4">
        <f>(DC7*3)+(DD7*5)+(DE7*5)+(DF7*20)</f>
        <v>0</v>
      </c>
      <c r="DJ7" s="16">
        <f>DG7+DH7+DI7</f>
        <v>0</v>
      </c>
    </row>
    <row r="8" spans="1:114">
      <c r="A8" s="49">
        <v>13</v>
      </c>
      <c r="B8" s="50" t="s">
        <v>97</v>
      </c>
      <c r="C8" s="51"/>
      <c r="D8" s="51"/>
      <c r="E8" s="51"/>
      <c r="F8" s="51" t="s">
        <v>88</v>
      </c>
      <c r="G8" s="51"/>
      <c r="H8" s="17" t="str">
        <f>IF(AND(OR($H$2="Y",$I$2="Y"),J8&lt;5,K8&lt;5),IF(AND(J8=J7,K8=K7),H7+1,1),"")</f>
        <v/>
      </c>
      <c r="I8" s="13" t="str">
        <f>IF(AND($I$2="Y",K8&gt;0,OR(AND(H8=1,H17=10),AND(H8=2,H26=20),AND(H8=3,H35=30),AND(H8=4,H44=40),AND(H8=5,H53=50),AND(H8=6,H62=60),AND(H8=7,H71=70),AND(H8=8,H80=80),AND(H8=9,H89=90),AND(H8=10,H98=100))),VLOOKUP(K8-1,SortLookup!$A$13:$B$16,2,FALSE),"")</f>
        <v/>
      </c>
      <c r="J8" s="12" t="str">
        <f>IF(ISNA(VLOOKUP(F8,SortLookup!$A$1:$B$5,2,FALSE))," ",VLOOKUP(F8,SortLookup!$A$1:$B$5,2,FALSE))</f>
        <v xml:space="preserve"> </v>
      </c>
      <c r="K8" s="18" t="str">
        <f>IF(ISNA(VLOOKUP(G8,SortLookup!$A$7:$B$11,2,FALSE))," ",VLOOKUP(G8,SortLookup!$A$7:$B$11,2,FALSE))</f>
        <v xml:space="preserve"> </v>
      </c>
      <c r="L8" s="30">
        <f>IF(M8+N8+O8=0,"",M8+N8+O8)</f>
        <v>163.66999999999999</v>
      </c>
      <c r="M8" s="31">
        <f>AC8+AP8+BB8+BN8+BZ8+CK8+CV8+DG8</f>
        <v>108.17</v>
      </c>
      <c r="N8" s="6">
        <f>AE8+AR8+BD8+BP8+CB8+CM8+CX8+DI8</f>
        <v>10</v>
      </c>
      <c r="O8" s="34">
        <f>P8/2</f>
        <v>45.5</v>
      </c>
      <c r="P8" s="35">
        <f>X8+AK8+AW8+BI8+BU8+CF8+CQ8+DB8</f>
        <v>91</v>
      </c>
      <c r="Q8" s="52">
        <v>24.59</v>
      </c>
      <c r="R8" s="53">
        <v>19.68</v>
      </c>
      <c r="S8" s="53"/>
      <c r="T8" s="53"/>
      <c r="U8" s="53"/>
      <c r="V8" s="53"/>
      <c r="W8" s="53"/>
      <c r="X8" s="54">
        <f>18+7+6+2+5+4+16+5</f>
        <v>63</v>
      </c>
      <c r="Y8" s="54"/>
      <c r="Z8" s="54"/>
      <c r="AA8" s="54">
        <v>2</v>
      </c>
      <c r="AB8" s="55"/>
      <c r="AC8" s="5">
        <f>Q8+R8+S8+T8+U8+V8+W8</f>
        <v>44.27</v>
      </c>
      <c r="AD8" s="15">
        <f>X8/2</f>
        <v>31.5</v>
      </c>
      <c r="AE8" s="4">
        <f>(Y8*3)+(Z8*5)+(AA8*5)+(AB8*20)</f>
        <v>10</v>
      </c>
      <c r="AF8" s="16">
        <f>AC8+AD8+AE8</f>
        <v>85.77</v>
      </c>
      <c r="AG8" s="52">
        <v>29.81</v>
      </c>
      <c r="AH8" s="53"/>
      <c r="AI8" s="53"/>
      <c r="AJ8" s="53"/>
      <c r="AK8" s="54">
        <v>12</v>
      </c>
      <c r="AL8" s="54"/>
      <c r="AM8" s="54"/>
      <c r="AN8" s="54"/>
      <c r="AO8" s="54"/>
      <c r="AP8" s="5">
        <f>AG8+AH8+AI8+AJ8</f>
        <v>29.81</v>
      </c>
      <c r="AQ8" s="15">
        <f>AK8/2</f>
        <v>6</v>
      </c>
      <c r="AR8" s="4">
        <f>(AL8*3)+(AM8*5)+(AN8*5)+(AO8*20)</f>
        <v>0</v>
      </c>
      <c r="AS8" s="16">
        <f>AP8+AQ8+AR8</f>
        <v>35.81</v>
      </c>
      <c r="AT8" s="52">
        <v>4.5199999999999996</v>
      </c>
      <c r="AU8" s="53"/>
      <c r="AV8" s="53"/>
      <c r="AW8" s="54">
        <v>1</v>
      </c>
      <c r="AX8" s="54"/>
      <c r="AY8" s="54"/>
      <c r="AZ8" s="54"/>
      <c r="BA8" s="54"/>
      <c r="BB8" s="5">
        <f>AT8+AU8+AV8</f>
        <v>4.5199999999999996</v>
      </c>
      <c r="BC8" s="15">
        <f>AW8/2</f>
        <v>0.5</v>
      </c>
      <c r="BD8" s="4">
        <f>(AX8*3)+(AY8*5)+(AZ8*5)+(BA8*20)</f>
        <v>0</v>
      </c>
      <c r="BE8" s="16">
        <f>BB8+BC8+BD8</f>
        <v>5.0199999999999996</v>
      </c>
      <c r="BF8" s="52">
        <v>12.99</v>
      </c>
      <c r="BG8" s="53"/>
      <c r="BH8" s="53"/>
      <c r="BI8" s="54">
        <v>7</v>
      </c>
      <c r="BJ8" s="54"/>
      <c r="BK8" s="54"/>
      <c r="BL8" s="54"/>
      <c r="BM8" s="54"/>
      <c r="BN8" s="5">
        <f>BF8+BG8+BH8</f>
        <v>12.99</v>
      </c>
      <c r="BO8" s="15">
        <f>BI8/2</f>
        <v>3.5</v>
      </c>
      <c r="BP8" s="4">
        <f>(BJ8*3)+(BK8*5)+(BL8*5)+(BM8*20)</f>
        <v>0</v>
      </c>
      <c r="BQ8" s="16">
        <f>BN8+BO8+BP8</f>
        <v>16.489999999999998</v>
      </c>
      <c r="BR8" s="52">
        <v>16.579999999999998</v>
      </c>
      <c r="BS8" s="53"/>
      <c r="BT8" s="53"/>
      <c r="BU8" s="54">
        <v>8</v>
      </c>
      <c r="BV8" s="54"/>
      <c r="BW8" s="54"/>
      <c r="BX8" s="54"/>
      <c r="BY8" s="54"/>
      <c r="BZ8" s="5">
        <f>BR8+BS8+BT8</f>
        <v>16.579999999999998</v>
      </c>
      <c r="CA8" s="15">
        <f>BU8/2</f>
        <v>4</v>
      </c>
      <c r="CB8" s="4">
        <f>(BV8*3)+(BW8*5)+(BX8*5)+(BY8*20)</f>
        <v>0</v>
      </c>
      <c r="CC8" s="16">
        <f>BZ8+CA8+CB8</f>
        <v>20.58</v>
      </c>
      <c r="CD8" s="52"/>
      <c r="CE8" s="53"/>
      <c r="CF8" s="54"/>
      <c r="CG8" s="54"/>
      <c r="CH8" s="54"/>
      <c r="CI8" s="54"/>
      <c r="CJ8" s="54"/>
      <c r="CK8" s="5">
        <f>CD8+CE8</f>
        <v>0</v>
      </c>
      <c r="CL8" s="15">
        <f>CF8/2</f>
        <v>0</v>
      </c>
      <c r="CM8" s="4">
        <f>(CG8*3)+(CH8*5)+(CI8*5)+(CJ8*20)</f>
        <v>0</v>
      </c>
      <c r="CN8" s="16">
        <f>CK8+CL8+CM8</f>
        <v>0</v>
      </c>
      <c r="CO8" s="52"/>
      <c r="CP8" s="53"/>
      <c r="CQ8" s="54"/>
      <c r="CR8" s="54"/>
      <c r="CS8" s="54"/>
      <c r="CT8" s="54"/>
      <c r="CU8" s="54"/>
      <c r="CV8" s="5">
        <f>CO8+CP8</f>
        <v>0</v>
      </c>
      <c r="CW8" s="15">
        <f>CQ8/2</f>
        <v>0</v>
      </c>
      <c r="CX8" s="4">
        <f>(CR8*3)+(CS8*5)+(CT8*5)+(CU8*20)</f>
        <v>0</v>
      </c>
      <c r="CY8" s="16">
        <f>CV8+CW8+CX8</f>
        <v>0</v>
      </c>
      <c r="CZ8" s="52"/>
      <c r="DA8" s="53"/>
      <c r="DB8" s="54"/>
      <c r="DC8" s="54"/>
      <c r="DD8" s="54"/>
      <c r="DE8" s="54"/>
      <c r="DF8" s="54"/>
      <c r="DG8" s="5">
        <f>CZ8+DA8</f>
        <v>0</v>
      </c>
      <c r="DH8" s="15">
        <f>DB8/2</f>
        <v>0</v>
      </c>
      <c r="DI8" s="4">
        <f>(DC8*3)+(DD8*5)+(DE8*5)+(DF8*20)</f>
        <v>0</v>
      </c>
      <c r="DJ8" s="16">
        <f>DG8+DH8+DI8</f>
        <v>0</v>
      </c>
    </row>
    <row r="9" spans="1:114">
      <c r="A9" s="49">
        <v>8</v>
      </c>
      <c r="B9" s="50" t="s">
        <v>92</v>
      </c>
      <c r="C9" s="51"/>
      <c r="D9" s="51"/>
      <c r="E9" s="51"/>
      <c r="F9" s="51" t="s">
        <v>88</v>
      </c>
      <c r="G9" s="51"/>
      <c r="H9" s="17" t="str">
        <f>IF(AND(OR($H$2="Y",$I$2="Y"),J9&lt;5,K9&lt;5),IF(AND(J9=J8,K9=K8),H8+1,1),"")</f>
        <v/>
      </c>
      <c r="I9" s="13" t="str">
        <f>IF(AND($I$2="Y",K9&gt;0,OR(AND(H9=1,H16=10),AND(H9=2,H24=20),AND(H9=3,H33=30),AND(H9=4,H42=40),AND(H9=5,H51=50),AND(H9=6,H60=60),AND(H9=7,H69=70),AND(H9=8,H78=80),AND(H9=9,H87=90),AND(H9=10,H96=100))),VLOOKUP(K9-1,SortLookup!$A$13:$B$16,2,FALSE),"")</f>
        <v/>
      </c>
      <c r="J9" s="12" t="str">
        <f>IF(ISNA(VLOOKUP(F9,SortLookup!$A$1:$B$5,2,FALSE))," ",VLOOKUP(F9,SortLookup!$A$1:$B$5,2,FALSE))</f>
        <v xml:space="preserve"> </v>
      </c>
      <c r="K9" s="18" t="str">
        <f>IF(ISNA(VLOOKUP(G9,SortLookup!$A$7:$B$11,2,FALSE))," ",VLOOKUP(G9,SortLookup!$A$7:$B$11,2,FALSE))</f>
        <v xml:space="preserve"> </v>
      </c>
      <c r="L9" s="30">
        <f>IF(M9+N9+O9=0,"",M9+N9+O9)</f>
        <v>163.86</v>
      </c>
      <c r="M9" s="31">
        <f>AC9+AP9+BB9+BN9+BZ9+CK9+CV9+DG9</f>
        <v>143.86000000000001</v>
      </c>
      <c r="N9" s="6">
        <f>AE9+AR9+BD9+BP9+CB9+CM9+CX9+DI9</f>
        <v>10</v>
      </c>
      <c r="O9" s="34">
        <f>P9/2</f>
        <v>10</v>
      </c>
      <c r="P9" s="35">
        <f>X9+AK9+AW9+BI9+BU9+CF9+CQ9+DB9</f>
        <v>20</v>
      </c>
      <c r="Q9" s="52">
        <v>25.25</v>
      </c>
      <c r="R9" s="53">
        <v>28.99</v>
      </c>
      <c r="S9" s="53"/>
      <c r="T9" s="53"/>
      <c r="U9" s="53"/>
      <c r="V9" s="53"/>
      <c r="W9" s="53"/>
      <c r="X9" s="54">
        <v>9</v>
      </c>
      <c r="Y9" s="54"/>
      <c r="Z9" s="54"/>
      <c r="AA9" s="54">
        <v>1</v>
      </c>
      <c r="AB9" s="55"/>
      <c r="AC9" s="5">
        <f>Q9+R9+S9+T9+U9+V9+W9</f>
        <v>54.24</v>
      </c>
      <c r="AD9" s="15">
        <f>X9/2</f>
        <v>4.5</v>
      </c>
      <c r="AE9" s="4">
        <f>(Y9*3)+(Z9*5)+(AA9*5)+(AB9*20)</f>
        <v>5</v>
      </c>
      <c r="AF9" s="16">
        <f>AC9+AD9+AE9</f>
        <v>63.74</v>
      </c>
      <c r="AG9" s="52">
        <v>38.93</v>
      </c>
      <c r="AH9" s="53"/>
      <c r="AI9" s="53"/>
      <c r="AJ9" s="53"/>
      <c r="AK9" s="54">
        <v>9</v>
      </c>
      <c r="AL9" s="54"/>
      <c r="AM9" s="54"/>
      <c r="AN9" s="54"/>
      <c r="AO9" s="54"/>
      <c r="AP9" s="5">
        <f>AG9+AH9+AI9+AJ9</f>
        <v>38.93</v>
      </c>
      <c r="AQ9" s="15">
        <f>AK9/2</f>
        <v>4.5</v>
      </c>
      <c r="AR9" s="4">
        <f>(AL9*3)+(AM9*5)+(AN9*5)+(AO9*20)</f>
        <v>0</v>
      </c>
      <c r="AS9" s="16">
        <f>AP9+AQ9+AR9</f>
        <v>43.43</v>
      </c>
      <c r="AT9" s="52">
        <v>5.27</v>
      </c>
      <c r="AU9" s="53"/>
      <c r="AV9" s="53"/>
      <c r="AW9" s="54">
        <v>0</v>
      </c>
      <c r="AX9" s="54"/>
      <c r="AY9" s="54"/>
      <c r="AZ9" s="54">
        <v>1</v>
      </c>
      <c r="BA9" s="54"/>
      <c r="BB9" s="5">
        <f>AT9+AU9+AV9</f>
        <v>5.27</v>
      </c>
      <c r="BC9" s="15">
        <f>AW9/2</f>
        <v>0</v>
      </c>
      <c r="BD9" s="4">
        <f>(AX9*3)+(AY9*5)+(AZ9*5)+(BA9*20)</f>
        <v>5</v>
      </c>
      <c r="BE9" s="16">
        <f>BB9+BC9+BD9</f>
        <v>10.27</v>
      </c>
      <c r="BF9" s="52">
        <v>15.84</v>
      </c>
      <c r="BG9" s="53"/>
      <c r="BH9" s="53"/>
      <c r="BI9" s="54">
        <v>0</v>
      </c>
      <c r="BJ9" s="54"/>
      <c r="BK9" s="54"/>
      <c r="BL9" s="54"/>
      <c r="BM9" s="54"/>
      <c r="BN9" s="5">
        <f>BF9+BG9+BH9</f>
        <v>15.84</v>
      </c>
      <c r="BO9" s="15">
        <f>BI9/2</f>
        <v>0</v>
      </c>
      <c r="BP9" s="4">
        <f>(BJ9*3)+(BK9*5)+(BL9*5)+(BM9*20)</f>
        <v>0</v>
      </c>
      <c r="BQ9" s="16">
        <f>BN9+BO9+BP9</f>
        <v>15.84</v>
      </c>
      <c r="BR9" s="52">
        <v>29.58</v>
      </c>
      <c r="BS9" s="53"/>
      <c r="BT9" s="53"/>
      <c r="BU9" s="54">
        <v>2</v>
      </c>
      <c r="BV9" s="54"/>
      <c r="BW9" s="54"/>
      <c r="BX9" s="54"/>
      <c r="BY9" s="54"/>
      <c r="BZ9" s="5">
        <f>BR9+BS9+BT9</f>
        <v>29.58</v>
      </c>
      <c r="CA9" s="15">
        <f>BU9/2</f>
        <v>1</v>
      </c>
      <c r="CB9" s="4">
        <f>(BV9*3)+(BW9*5)+(BX9*5)+(BY9*20)</f>
        <v>0</v>
      </c>
      <c r="CC9" s="16">
        <f>BZ9+CA9+CB9</f>
        <v>30.58</v>
      </c>
      <c r="CD9" s="52"/>
      <c r="CE9" s="53"/>
      <c r="CF9" s="54"/>
      <c r="CG9" s="54"/>
      <c r="CH9" s="54"/>
      <c r="CI9" s="54"/>
      <c r="CJ9" s="54"/>
      <c r="CK9" s="5">
        <f>CD9+CE9</f>
        <v>0</v>
      </c>
      <c r="CL9" s="15">
        <f>CF9/2</f>
        <v>0</v>
      </c>
      <c r="CM9" s="4">
        <f>(CG9*3)+(CH9*5)+(CI9*5)+(CJ9*20)</f>
        <v>0</v>
      </c>
      <c r="CN9" s="16">
        <f>CK9+CL9+CM9</f>
        <v>0</v>
      </c>
      <c r="CO9" s="52"/>
      <c r="CP9" s="53"/>
      <c r="CQ9" s="54"/>
      <c r="CR9" s="54"/>
      <c r="CS9" s="54"/>
      <c r="CT9" s="54"/>
      <c r="CU9" s="54"/>
      <c r="CV9" s="5">
        <f>CO9+CP9</f>
        <v>0</v>
      </c>
      <c r="CW9" s="15">
        <f>CQ9/2</f>
        <v>0</v>
      </c>
      <c r="CX9" s="4">
        <f>(CR9*3)+(CS9*5)+(CT9*5)+(CU9*20)</f>
        <v>0</v>
      </c>
      <c r="CY9" s="16">
        <f>CV9+CW9+CX9</f>
        <v>0</v>
      </c>
      <c r="CZ9" s="52"/>
      <c r="DA9" s="53"/>
      <c r="DB9" s="54"/>
      <c r="DC9" s="54"/>
      <c r="DD9" s="54"/>
      <c r="DE9" s="54"/>
      <c r="DF9" s="54"/>
      <c r="DG9" s="5">
        <f>CZ9+DA9</f>
        <v>0</v>
      </c>
      <c r="DH9" s="15">
        <f>DB9/2</f>
        <v>0</v>
      </c>
      <c r="DI9" s="4">
        <f>(DC9*3)+(DD9*5)+(DE9*5)+(DF9*20)</f>
        <v>0</v>
      </c>
      <c r="DJ9" s="16">
        <f>DG9+DH9+DI9</f>
        <v>0</v>
      </c>
    </row>
    <row r="10" spans="1:114">
      <c r="A10" s="49">
        <v>6</v>
      </c>
      <c r="B10" s="50" t="s">
        <v>90</v>
      </c>
      <c r="C10" s="51"/>
      <c r="D10" s="51"/>
      <c r="E10" s="51"/>
      <c r="F10" s="51" t="s">
        <v>88</v>
      </c>
      <c r="G10" s="51"/>
      <c r="H10" s="17" t="str">
        <f>IF(AND(OR($H$2="Y",$I$2="Y"),J10&lt;5,K10&lt;5),IF(AND(J10=J9,K10=K9),H9+1,1),"")</f>
        <v/>
      </c>
      <c r="I10" s="13" t="e">
        <f>IF(AND($I$2="Y",K10&gt;0,OR(AND(H10=1,#REF!=10),AND(H10=2,H26=20),AND(H10=3,H34=30),AND(H10=4,H43=40),AND(H10=5,H52=50),AND(H10=6,H61=60),AND(H10=7,H70=70),AND(H10=8,H79=80),AND(H10=9,H88=90),AND(H10=10,H97=100))),VLOOKUP(K10-1,SortLookup!$A$13:$B$16,2,FALSE),"")</f>
        <v>#REF!</v>
      </c>
      <c r="J10" s="12" t="str">
        <f>IF(ISNA(VLOOKUP(F10,SortLookup!$A$1:$B$5,2,FALSE))," ",VLOOKUP(F10,SortLookup!$A$1:$B$5,2,FALSE))</f>
        <v xml:space="preserve"> </v>
      </c>
      <c r="K10" s="18" t="str">
        <f>IF(ISNA(VLOOKUP(G10,SortLookup!$A$7:$B$11,2,FALSE))," ",VLOOKUP(G10,SortLookup!$A$7:$B$11,2,FALSE))</f>
        <v xml:space="preserve"> </v>
      </c>
      <c r="L10" s="30">
        <f>IF(M10+N10+O10=0,"",M10+N10+O10)</f>
        <v>164.96</v>
      </c>
      <c r="M10" s="31">
        <f>AC10+AP10+BB10+BN10+BZ10+CK10+CV10+DG10</f>
        <v>129.96</v>
      </c>
      <c r="N10" s="6">
        <f>AE10+AR10+BD10+BP10+CB10+CM10+CX10+DI10</f>
        <v>6</v>
      </c>
      <c r="O10" s="34">
        <f>P10/2</f>
        <v>29</v>
      </c>
      <c r="P10" s="35">
        <f>X10+AK10+AW10+BI10+BU10+CF10+CQ10+DB10</f>
        <v>58</v>
      </c>
      <c r="Q10" s="52">
        <v>23.72</v>
      </c>
      <c r="R10" s="53">
        <v>24.42</v>
      </c>
      <c r="S10" s="53"/>
      <c r="T10" s="53"/>
      <c r="U10" s="53"/>
      <c r="V10" s="53"/>
      <c r="W10" s="53"/>
      <c r="X10" s="54">
        <v>46</v>
      </c>
      <c r="Y10" s="54">
        <v>1</v>
      </c>
      <c r="Z10" s="54"/>
      <c r="AA10" s="54"/>
      <c r="AB10" s="55"/>
      <c r="AC10" s="5">
        <f>Q10+R10+S10+T10+U10+V10+W10</f>
        <v>48.14</v>
      </c>
      <c r="AD10" s="15">
        <f>X10/2</f>
        <v>23</v>
      </c>
      <c r="AE10" s="4">
        <f>(Y10*3)+(Z10*5)+(AA10*5)+(AB10*20)</f>
        <v>3</v>
      </c>
      <c r="AF10" s="16">
        <f>AC10+AD10+AE10</f>
        <v>74.14</v>
      </c>
      <c r="AG10" s="52">
        <v>34.909999999999997</v>
      </c>
      <c r="AH10" s="53"/>
      <c r="AI10" s="53"/>
      <c r="AJ10" s="53"/>
      <c r="AK10" s="54">
        <v>0</v>
      </c>
      <c r="AL10" s="54">
        <v>1</v>
      </c>
      <c r="AM10" s="54"/>
      <c r="AN10" s="54"/>
      <c r="AO10" s="54"/>
      <c r="AP10" s="5">
        <f>AG10+AH10+AI10+AJ10</f>
        <v>34.909999999999997</v>
      </c>
      <c r="AQ10" s="15">
        <f>AK10/2</f>
        <v>0</v>
      </c>
      <c r="AR10" s="4">
        <f>(AL10*3)+(AM10*5)+(AN10*5)+(AO10*20)</f>
        <v>3</v>
      </c>
      <c r="AS10" s="16">
        <f>AP10+AQ10+AR10</f>
        <v>37.909999999999997</v>
      </c>
      <c r="AT10" s="52">
        <v>6.07</v>
      </c>
      <c r="AU10" s="53"/>
      <c r="AV10" s="53"/>
      <c r="AW10" s="54">
        <v>0</v>
      </c>
      <c r="AX10" s="54"/>
      <c r="AY10" s="54"/>
      <c r="AZ10" s="54"/>
      <c r="BA10" s="54"/>
      <c r="BB10" s="5">
        <f>AT10+AU10+AV10</f>
        <v>6.07</v>
      </c>
      <c r="BC10" s="15">
        <f>AW10/2</f>
        <v>0</v>
      </c>
      <c r="BD10" s="4">
        <f>(AX10*3)+(AY10*5)+(AZ10*5)+(BA10*20)</f>
        <v>0</v>
      </c>
      <c r="BE10" s="16">
        <f>BB10+BC10+BD10</f>
        <v>6.07</v>
      </c>
      <c r="BF10" s="52">
        <v>16.41</v>
      </c>
      <c r="BG10" s="53"/>
      <c r="BH10" s="53"/>
      <c r="BI10" s="54">
        <v>9</v>
      </c>
      <c r="BJ10" s="54"/>
      <c r="BK10" s="54"/>
      <c r="BL10" s="54"/>
      <c r="BM10" s="54"/>
      <c r="BN10" s="5">
        <f>BF10+BG10+BH10</f>
        <v>16.41</v>
      </c>
      <c r="BO10" s="15">
        <f>BI10/2</f>
        <v>4.5</v>
      </c>
      <c r="BP10" s="4">
        <f>(BJ10*3)+(BK10*5)+(BL10*5)+(BM10*20)</f>
        <v>0</v>
      </c>
      <c r="BQ10" s="16">
        <f>BN10+BO10+BP10</f>
        <v>20.91</v>
      </c>
      <c r="BR10" s="52">
        <v>24.43</v>
      </c>
      <c r="BS10" s="53"/>
      <c r="BT10" s="53"/>
      <c r="BU10" s="54">
        <v>3</v>
      </c>
      <c r="BV10" s="54"/>
      <c r="BW10" s="54"/>
      <c r="BX10" s="54"/>
      <c r="BY10" s="54"/>
      <c r="BZ10" s="5">
        <f>BR10+BS10+BT10</f>
        <v>24.43</v>
      </c>
      <c r="CA10" s="15">
        <f>BU10/2</f>
        <v>1.5</v>
      </c>
      <c r="CB10" s="4">
        <f>(BV10*3)+(BW10*5)+(BX10*5)+(BY10*20)</f>
        <v>0</v>
      </c>
      <c r="CC10" s="16">
        <f>BZ10+CA10+CB10</f>
        <v>25.93</v>
      </c>
      <c r="CD10" s="52"/>
      <c r="CE10" s="53"/>
      <c r="CF10" s="54"/>
      <c r="CG10" s="54"/>
      <c r="CH10" s="54"/>
      <c r="CI10" s="54"/>
      <c r="CJ10" s="54"/>
      <c r="CK10" s="5">
        <f>CD10+CE10</f>
        <v>0</v>
      </c>
      <c r="CL10" s="15">
        <f>CF10/2</f>
        <v>0</v>
      </c>
      <c r="CM10" s="4">
        <f>(CG10*3)+(CH10*5)+(CI10*5)+(CJ10*20)</f>
        <v>0</v>
      </c>
      <c r="CN10" s="16">
        <f>CK10+CL10+CM10</f>
        <v>0</v>
      </c>
      <c r="CO10" s="52"/>
      <c r="CP10" s="53"/>
      <c r="CQ10" s="54"/>
      <c r="CR10" s="54"/>
      <c r="CS10" s="54"/>
      <c r="CT10" s="54"/>
      <c r="CU10" s="54"/>
      <c r="CV10" s="5">
        <f>CO10+CP10</f>
        <v>0</v>
      </c>
      <c r="CW10" s="15">
        <f>CQ10/2</f>
        <v>0</v>
      </c>
      <c r="CX10" s="4">
        <f>(CR10*3)+(CS10*5)+(CT10*5)+(CU10*20)</f>
        <v>0</v>
      </c>
      <c r="CY10" s="16">
        <f>CV10+CW10+CX10</f>
        <v>0</v>
      </c>
      <c r="CZ10" s="52"/>
      <c r="DA10" s="53"/>
      <c r="DB10" s="54"/>
      <c r="DC10" s="54"/>
      <c r="DD10" s="54"/>
      <c r="DE10" s="54"/>
      <c r="DF10" s="54"/>
      <c r="DG10" s="5">
        <f>CZ10+DA10</f>
        <v>0</v>
      </c>
      <c r="DH10" s="15">
        <f>DB10/2</f>
        <v>0</v>
      </c>
      <c r="DI10" s="4">
        <f>(DC10*3)+(DD10*5)+(DE10*5)+(DF10*20)</f>
        <v>0</v>
      </c>
      <c r="DJ10" s="16">
        <f>DG10+DH10+DI10</f>
        <v>0</v>
      </c>
    </row>
    <row r="11" spans="1:114">
      <c r="A11" s="49">
        <v>9</v>
      </c>
      <c r="B11" s="50" t="s">
        <v>93</v>
      </c>
      <c r="C11" s="51"/>
      <c r="D11" s="51"/>
      <c r="E11" s="51"/>
      <c r="F11" s="51" t="s">
        <v>88</v>
      </c>
      <c r="G11" s="51"/>
      <c r="H11" s="17" t="str">
        <f>IF(AND(OR($H$2="Y",$I$2="Y"),J11&lt;5,K11&lt;5),IF(AND(J11=#REF!,K11=#REF!),#REF!+1,1),"")</f>
        <v/>
      </c>
      <c r="I11" s="13" t="str">
        <f>IF(AND($I$2="Y",K11&gt;0,OR(AND(H11=1,H19=10),AND(H11=2,H27=20),AND(H11=3,H36=30),AND(H11=4,H45=40),AND(H11=5,H54=50),AND(H11=6,H63=60),AND(H11=7,H72=70),AND(H11=8,H81=80),AND(H11=9,H90=90),AND(H11=10,H99=100))),VLOOKUP(K11-1,SortLookup!$A$13:$B$16,2,FALSE),"")</f>
        <v/>
      </c>
      <c r="J11" s="12" t="str">
        <f>IF(ISNA(VLOOKUP(F11,SortLookup!$A$1:$B$5,2,FALSE))," ",VLOOKUP(F11,SortLookup!$A$1:$B$5,2,FALSE))</f>
        <v xml:space="preserve"> </v>
      </c>
      <c r="K11" s="18" t="str">
        <f>IF(ISNA(VLOOKUP(G11,SortLookup!$A$7:$B$11,2,FALSE))," ",VLOOKUP(G11,SortLookup!$A$7:$B$11,2,FALSE))</f>
        <v xml:space="preserve"> </v>
      </c>
      <c r="L11" s="30">
        <f>IF(M11+N11+O11=0,"",M11+N11+O11)</f>
        <v>184.74</v>
      </c>
      <c r="M11" s="31">
        <f>AC11+AP11+BB11+BN11+BZ11+CK11+CV11+DG11</f>
        <v>125.74</v>
      </c>
      <c r="N11" s="6">
        <f>AE11+AR11+BD11+BP11+CB11+CM11+CX11+DI11</f>
        <v>38</v>
      </c>
      <c r="O11" s="34">
        <f>P11/2</f>
        <v>21</v>
      </c>
      <c r="P11" s="35">
        <f>X11+AK11+AW11+BI11+BU11+CF11+CQ11+DB11</f>
        <v>42</v>
      </c>
      <c r="Q11" s="52">
        <v>24.17</v>
      </c>
      <c r="R11" s="53">
        <v>25.55</v>
      </c>
      <c r="S11" s="53"/>
      <c r="T11" s="53"/>
      <c r="U11" s="53"/>
      <c r="V11" s="53"/>
      <c r="W11" s="53"/>
      <c r="X11" s="54">
        <v>13</v>
      </c>
      <c r="Y11" s="54"/>
      <c r="Z11" s="54"/>
      <c r="AA11" s="54">
        <v>1</v>
      </c>
      <c r="AB11" s="55"/>
      <c r="AC11" s="5">
        <f>Q11+R11+S11+T11+U11+V11+W11</f>
        <v>49.72</v>
      </c>
      <c r="AD11" s="15">
        <f>X11/2</f>
        <v>6.5</v>
      </c>
      <c r="AE11" s="4">
        <f>(Y11*3)+(Z11*5)+(AA11*5)+(AB11*20)</f>
        <v>5</v>
      </c>
      <c r="AF11" s="16">
        <f>AC11+AD11+AE11</f>
        <v>61.22</v>
      </c>
      <c r="AG11" s="52">
        <v>28.59</v>
      </c>
      <c r="AH11" s="53"/>
      <c r="AI11" s="53"/>
      <c r="AJ11" s="53"/>
      <c r="AK11" s="54">
        <v>10</v>
      </c>
      <c r="AL11" s="54"/>
      <c r="AM11" s="54"/>
      <c r="AN11" s="54"/>
      <c r="AO11" s="54"/>
      <c r="AP11" s="5">
        <f>AG11+AH11+AI11+AJ11</f>
        <v>28.59</v>
      </c>
      <c r="AQ11" s="15">
        <f>AK11/2</f>
        <v>5</v>
      </c>
      <c r="AR11" s="4">
        <f>(AL11*3)+(AM11*5)+(AN11*5)+(AO11*20)</f>
        <v>0</v>
      </c>
      <c r="AS11" s="16">
        <f>AP11+AQ11+AR11</f>
        <v>33.590000000000003</v>
      </c>
      <c r="AT11" s="52">
        <v>5.29</v>
      </c>
      <c r="AU11" s="53"/>
      <c r="AV11" s="53"/>
      <c r="AW11" s="54">
        <v>5</v>
      </c>
      <c r="AX11" s="54"/>
      <c r="AY11" s="54"/>
      <c r="AZ11" s="54">
        <v>2</v>
      </c>
      <c r="BA11" s="54"/>
      <c r="BB11" s="5">
        <f>AT11+AU11+AV11</f>
        <v>5.29</v>
      </c>
      <c r="BC11" s="15">
        <f>AW11/2</f>
        <v>2.5</v>
      </c>
      <c r="BD11" s="4">
        <f>(AX11*3)+(AY11*5)+(AZ11*5)+(BA11*20)</f>
        <v>10</v>
      </c>
      <c r="BE11" s="16">
        <f>BB11+BC11+BD11</f>
        <v>17.79</v>
      </c>
      <c r="BF11" s="52">
        <v>16.52</v>
      </c>
      <c r="BG11" s="53"/>
      <c r="BH11" s="53"/>
      <c r="BI11" s="54">
        <v>6</v>
      </c>
      <c r="BJ11" s="54"/>
      <c r="BK11" s="54"/>
      <c r="BL11" s="54"/>
      <c r="BM11" s="54"/>
      <c r="BN11" s="5">
        <f>BF11+BG11+BH11</f>
        <v>16.52</v>
      </c>
      <c r="BO11" s="15">
        <f>BI11/2</f>
        <v>3</v>
      </c>
      <c r="BP11" s="4">
        <f>(BJ11*3)+(BK11*5)+(BL11*5)+(BM11*20)</f>
        <v>0</v>
      </c>
      <c r="BQ11" s="16">
        <f>BN11+BO11+BP11</f>
        <v>19.52</v>
      </c>
      <c r="BR11" s="52">
        <v>25.62</v>
      </c>
      <c r="BS11" s="53"/>
      <c r="BT11" s="53"/>
      <c r="BU11" s="54">
        <v>8</v>
      </c>
      <c r="BV11" s="54">
        <v>1</v>
      </c>
      <c r="BW11" s="54"/>
      <c r="BX11" s="54"/>
      <c r="BY11" s="54">
        <v>1</v>
      </c>
      <c r="BZ11" s="5">
        <f>BR11+BS11+BT11</f>
        <v>25.62</v>
      </c>
      <c r="CA11" s="15">
        <f>BU11/2</f>
        <v>4</v>
      </c>
      <c r="CB11" s="4">
        <f>(BV11*3)+(BW11*5)+(BX11*5)+(BY11*20)</f>
        <v>23</v>
      </c>
      <c r="CC11" s="16">
        <f>BZ11+CA11+CB11</f>
        <v>52.62</v>
      </c>
      <c r="CD11" s="52"/>
      <c r="CE11" s="53"/>
      <c r="CF11" s="54"/>
      <c r="CG11" s="54"/>
      <c r="CH11" s="54"/>
      <c r="CI11" s="54"/>
      <c r="CJ11" s="54"/>
      <c r="CK11" s="5">
        <f>CD11+CE11</f>
        <v>0</v>
      </c>
      <c r="CL11" s="15">
        <f>CF11/2</f>
        <v>0</v>
      </c>
      <c r="CM11" s="4">
        <f>(CG11*3)+(CH11*5)+(CI11*5)+(CJ11*20)</f>
        <v>0</v>
      </c>
      <c r="CN11" s="16">
        <f>CK11+CL11+CM11</f>
        <v>0</v>
      </c>
      <c r="CO11" s="52"/>
      <c r="CP11" s="53"/>
      <c r="CQ11" s="54"/>
      <c r="CR11" s="54"/>
      <c r="CS11" s="54"/>
      <c r="CT11" s="54"/>
      <c r="CU11" s="54"/>
      <c r="CV11" s="5">
        <f>CO11+CP11</f>
        <v>0</v>
      </c>
      <c r="CW11" s="15">
        <f>CQ11/2</f>
        <v>0</v>
      </c>
      <c r="CX11" s="4">
        <f>(CR11*3)+(CS11*5)+(CT11*5)+(CU11*20)</f>
        <v>0</v>
      </c>
      <c r="CY11" s="16">
        <f>CV11+CW11+CX11</f>
        <v>0</v>
      </c>
      <c r="CZ11" s="52"/>
      <c r="DA11" s="53"/>
      <c r="DB11" s="54"/>
      <c r="DC11" s="54"/>
      <c r="DD11" s="54"/>
      <c r="DE11" s="54"/>
      <c r="DF11" s="54"/>
      <c r="DG11" s="5">
        <f>CZ11+DA11</f>
        <v>0</v>
      </c>
      <c r="DH11" s="15">
        <f>DB11/2</f>
        <v>0</v>
      </c>
      <c r="DI11" s="4">
        <f>(DC11*3)+(DD11*5)+(DE11*5)+(DF11*20)</f>
        <v>0</v>
      </c>
      <c r="DJ11" s="16">
        <f>DG11+DH11+DI11</f>
        <v>0</v>
      </c>
    </row>
    <row r="12" spans="1:114">
      <c r="A12" s="49">
        <v>3</v>
      </c>
      <c r="B12" s="50" t="s">
        <v>85</v>
      </c>
      <c r="C12" s="51"/>
      <c r="D12" s="51"/>
      <c r="E12" s="51"/>
      <c r="F12" s="51" t="s">
        <v>88</v>
      </c>
      <c r="G12" s="51"/>
      <c r="H12" s="17" t="str">
        <f>IF(AND(OR($H$2="Y",$I$2="Y"),J12&lt;5,K12&lt;5),IF(AND(J12=J11,K12=K11),H11+1,1),"")</f>
        <v/>
      </c>
      <c r="I12" s="13" t="str">
        <f>IF(AND($I$2="Y",K12&gt;0,OR(AND(H12=1,H20=10),AND(H12=2,H28=20),AND(H12=3,H37=30),AND(H12=4,H46=40),AND(H12=5,H55=50),AND(H12=6,H64=60),AND(H12=7,H73=70),AND(H12=8,H82=80),AND(H12=9,H91=90),AND(H12=10,H100=100))),VLOOKUP(K12-1,SortLookup!$A$13:$B$16,2,FALSE),"")</f>
        <v/>
      </c>
      <c r="J12" s="12" t="str">
        <f>IF(ISNA(VLOOKUP(F12,SortLookup!$A$1:$B$5,2,FALSE))," ",VLOOKUP(F12,SortLookup!$A$1:$B$5,2,FALSE))</f>
        <v xml:space="preserve"> </v>
      </c>
      <c r="K12" s="18" t="str">
        <f>IF(ISNA(VLOOKUP(G12,SortLookup!$A$7:$B$11,2,FALSE))," ",VLOOKUP(G12,SortLookup!$A$7:$B$11,2,FALSE))</f>
        <v xml:space="preserve"> </v>
      </c>
      <c r="L12" s="30">
        <f>IF(M12+N12+O12=0,"",M12+N12+O12)</f>
        <v>184.94</v>
      </c>
      <c r="M12" s="31">
        <f>AC12+AP12+BB12+BN12+BZ12+CK12+CV12+DG12</f>
        <v>176.94</v>
      </c>
      <c r="N12" s="6">
        <f>AE12+AR12+BD12+BP12+CB12+CM12+CX12+DI12</f>
        <v>0</v>
      </c>
      <c r="O12" s="34">
        <f>P12/2</f>
        <v>8</v>
      </c>
      <c r="P12" s="35">
        <f>X12+AK12+AW12+BI12+BU12+CF12+CQ12+DB12</f>
        <v>16</v>
      </c>
      <c r="Q12" s="52">
        <v>37.93</v>
      </c>
      <c r="R12" s="53">
        <v>41.26</v>
      </c>
      <c r="S12" s="53"/>
      <c r="T12" s="53"/>
      <c r="U12" s="53"/>
      <c r="V12" s="53"/>
      <c r="W12" s="53"/>
      <c r="X12" s="54">
        <v>8</v>
      </c>
      <c r="Y12" s="54"/>
      <c r="Z12" s="54"/>
      <c r="AA12" s="54"/>
      <c r="AB12" s="55"/>
      <c r="AC12" s="5">
        <f>Q12+R12+S12+T12+U12+V12+W12</f>
        <v>79.19</v>
      </c>
      <c r="AD12" s="15">
        <f>X12/2</f>
        <v>4</v>
      </c>
      <c r="AE12" s="4">
        <f>(Y12*3)+(Z12*5)+(AA12*5)+(AB12*20)</f>
        <v>0</v>
      </c>
      <c r="AF12" s="16">
        <f>AC12+AD12+AE12</f>
        <v>83.19</v>
      </c>
      <c r="AG12" s="52">
        <v>44.55</v>
      </c>
      <c r="AH12" s="53"/>
      <c r="AI12" s="53"/>
      <c r="AJ12" s="53"/>
      <c r="AK12" s="54">
        <v>2</v>
      </c>
      <c r="AL12" s="54"/>
      <c r="AM12" s="54"/>
      <c r="AN12" s="54"/>
      <c r="AO12" s="54"/>
      <c r="AP12" s="5">
        <f>AG12+AH12+AI12+AJ12</f>
        <v>44.55</v>
      </c>
      <c r="AQ12" s="15">
        <f>AK12/2</f>
        <v>1</v>
      </c>
      <c r="AR12" s="4">
        <f>(AL12*3)+(AM12*5)+(AN12*5)+(AO12*20)</f>
        <v>0</v>
      </c>
      <c r="AS12" s="16">
        <f>AP12+AQ12+AR12</f>
        <v>45.55</v>
      </c>
      <c r="AT12" s="52">
        <v>4.58</v>
      </c>
      <c r="AU12" s="53"/>
      <c r="AV12" s="53"/>
      <c r="AW12" s="54">
        <v>2</v>
      </c>
      <c r="AX12" s="54"/>
      <c r="AY12" s="54"/>
      <c r="AZ12" s="54"/>
      <c r="BA12" s="54"/>
      <c r="BB12" s="5">
        <f>AT12+AU12+AV12</f>
        <v>4.58</v>
      </c>
      <c r="BC12" s="15">
        <f>AW12/2</f>
        <v>1</v>
      </c>
      <c r="BD12" s="4">
        <f>(AX12*3)+(AY12*5)+(AZ12*5)+(BA12*20)</f>
        <v>0</v>
      </c>
      <c r="BE12" s="16">
        <f>BB12+BC12+BD12</f>
        <v>5.58</v>
      </c>
      <c r="BF12" s="52">
        <v>22.64</v>
      </c>
      <c r="BG12" s="53"/>
      <c r="BH12" s="53"/>
      <c r="BI12" s="54">
        <v>0</v>
      </c>
      <c r="BJ12" s="54"/>
      <c r="BK12" s="54"/>
      <c r="BL12" s="54"/>
      <c r="BM12" s="54"/>
      <c r="BN12" s="5">
        <f>BF12+BG12+BH12</f>
        <v>22.64</v>
      </c>
      <c r="BO12" s="15">
        <f>BI12/2</f>
        <v>0</v>
      </c>
      <c r="BP12" s="4">
        <f>(BJ12*3)+(BK12*5)+(BL12*5)+(BM12*20)</f>
        <v>0</v>
      </c>
      <c r="BQ12" s="16">
        <f>BN12+BO12+BP12</f>
        <v>22.64</v>
      </c>
      <c r="BR12" s="52">
        <v>25.98</v>
      </c>
      <c r="BS12" s="53"/>
      <c r="BT12" s="53"/>
      <c r="BU12" s="54">
        <v>4</v>
      </c>
      <c r="BV12" s="54"/>
      <c r="BW12" s="54"/>
      <c r="BX12" s="54"/>
      <c r="BY12" s="54"/>
      <c r="BZ12" s="5">
        <f>BR12+BS12+BT12</f>
        <v>25.98</v>
      </c>
      <c r="CA12" s="15">
        <f>BU12/2</f>
        <v>2</v>
      </c>
      <c r="CB12" s="4">
        <f>(BV12*3)+(BW12*5)+(BX12*5)+(BY12*20)</f>
        <v>0</v>
      </c>
      <c r="CC12" s="16">
        <f>BZ12+CA12+CB12</f>
        <v>27.98</v>
      </c>
      <c r="CD12" s="52"/>
      <c r="CE12" s="53"/>
      <c r="CF12" s="54"/>
      <c r="CG12" s="54"/>
      <c r="CH12" s="54"/>
      <c r="CI12" s="54"/>
      <c r="CJ12" s="54"/>
      <c r="CK12" s="5">
        <f>CD12+CE12</f>
        <v>0</v>
      </c>
      <c r="CL12" s="15">
        <f>CF12/2</f>
        <v>0</v>
      </c>
      <c r="CM12" s="4">
        <f>(CG12*3)+(CH12*5)+(CI12*5)+(CJ12*20)</f>
        <v>0</v>
      </c>
      <c r="CN12" s="16">
        <f>CK12+CL12+CM12</f>
        <v>0</v>
      </c>
      <c r="CO12" s="52"/>
      <c r="CP12" s="53"/>
      <c r="CQ12" s="54"/>
      <c r="CR12" s="54"/>
      <c r="CS12" s="54"/>
      <c r="CT12" s="54"/>
      <c r="CU12" s="54"/>
      <c r="CV12" s="5">
        <f>CO12+CP12</f>
        <v>0</v>
      </c>
      <c r="CW12" s="15">
        <f>CQ12/2</f>
        <v>0</v>
      </c>
      <c r="CX12" s="4">
        <f>(CR12*3)+(CS12*5)+(CT12*5)+(CU12*20)</f>
        <v>0</v>
      </c>
      <c r="CY12" s="16">
        <f>CV12+CW12+CX12</f>
        <v>0</v>
      </c>
      <c r="CZ12" s="52"/>
      <c r="DA12" s="53"/>
      <c r="DB12" s="54"/>
      <c r="DC12" s="54"/>
      <c r="DD12" s="54"/>
      <c r="DE12" s="54"/>
      <c r="DF12" s="54"/>
      <c r="DG12" s="5">
        <f>CZ12+DA12</f>
        <v>0</v>
      </c>
      <c r="DH12" s="15">
        <f>DB12/2</f>
        <v>0</v>
      </c>
      <c r="DI12" s="4">
        <f>(DC12*3)+(DD12*5)+(DE12*5)+(DF12*20)</f>
        <v>0</v>
      </c>
      <c r="DJ12" s="16">
        <f>DG12+DH12+DI12</f>
        <v>0</v>
      </c>
    </row>
    <row r="13" spans="1:114">
      <c r="A13" s="49">
        <v>14</v>
      </c>
      <c r="B13" s="50" t="s">
        <v>98</v>
      </c>
      <c r="C13" s="51"/>
      <c r="D13" s="51"/>
      <c r="E13" s="51"/>
      <c r="F13" s="51" t="s">
        <v>88</v>
      </c>
      <c r="G13" s="51"/>
      <c r="H13" s="17" t="str">
        <f>IF(AND(OR($H$2="Y",$I$2="Y"),J13&lt;5,K13&lt;5),IF(AND(J13=J12,K13=K12),H12+1,1),"")</f>
        <v/>
      </c>
      <c r="I13" s="13" t="str">
        <f>IF(AND($I$2="Y",K13&gt;0,OR(AND(H13=1,H21=10),AND(H13=2,H30=20),AND(H13=3,H39=30),AND(H13=4,H48=40),AND(H13=5,H57=50),AND(H13=6,H66=60),AND(H13=7,H75=70),AND(H13=8,H84=80),AND(H13=9,H93=90),AND(H13=10,H102=100))),VLOOKUP(K13-1,SortLookup!$A$13:$B$16,2,FALSE),"")</f>
        <v/>
      </c>
      <c r="J13" s="12" t="str">
        <f>IF(ISNA(VLOOKUP(F13,SortLookup!$A$1:$B$5,2,FALSE))," ",VLOOKUP(F13,SortLookup!$A$1:$B$5,2,FALSE))</f>
        <v xml:space="preserve"> </v>
      </c>
      <c r="K13" s="18" t="str">
        <f>IF(ISNA(VLOOKUP(G13,SortLookup!$A$7:$B$11,2,FALSE))," ",VLOOKUP(G13,SortLookup!$A$7:$B$11,2,FALSE))</f>
        <v xml:space="preserve"> </v>
      </c>
      <c r="L13" s="30">
        <f>IF(M13+N13+O13=0,"",M13+N13+O13)</f>
        <v>205.82</v>
      </c>
      <c r="M13" s="31">
        <f>AC13+AP13+BB13+BN13+BZ13+CK13+CV13+DG13</f>
        <v>132.32</v>
      </c>
      <c r="N13" s="6">
        <f>AE13+AR13+BD13+BP13+CB13+CM13+CX13+DI13</f>
        <v>40</v>
      </c>
      <c r="O13" s="34">
        <f>P13/2</f>
        <v>33.5</v>
      </c>
      <c r="P13" s="35">
        <f>X13+AK13+AW13+BI13+BU13+CF13+CQ13+DB13</f>
        <v>67</v>
      </c>
      <c r="Q13" s="52">
        <v>17.86</v>
      </c>
      <c r="R13" s="53">
        <v>23.86</v>
      </c>
      <c r="S13" s="53"/>
      <c r="T13" s="53"/>
      <c r="U13" s="53"/>
      <c r="V13" s="53"/>
      <c r="W13" s="53"/>
      <c r="X13" s="54">
        <f>1+18+2+1+6+5+2+2</f>
        <v>37</v>
      </c>
      <c r="Y13" s="54"/>
      <c r="Z13" s="54">
        <v>1</v>
      </c>
      <c r="AA13" s="54">
        <v>1</v>
      </c>
      <c r="AB13" s="55"/>
      <c r="AC13" s="5">
        <f>Q13+R13+S13+T13+U13+V13+W13</f>
        <v>41.72</v>
      </c>
      <c r="AD13" s="15">
        <f>X13/2</f>
        <v>18.5</v>
      </c>
      <c r="AE13" s="4">
        <f>(Y13*3)+(Z13*5)+(AA13*5)+(AB13*20)</f>
        <v>10</v>
      </c>
      <c r="AF13" s="16">
        <f>AC13+AD13+AE13</f>
        <v>70.22</v>
      </c>
      <c r="AG13" s="52">
        <v>37.799999999999997</v>
      </c>
      <c r="AH13" s="53"/>
      <c r="AI13" s="53"/>
      <c r="AJ13" s="53"/>
      <c r="AK13" s="54">
        <v>6</v>
      </c>
      <c r="AL13" s="54"/>
      <c r="AM13" s="54"/>
      <c r="AN13" s="54"/>
      <c r="AO13" s="54">
        <v>1</v>
      </c>
      <c r="AP13" s="5">
        <f>AG13+AH13+AI13+AJ13</f>
        <v>37.799999999999997</v>
      </c>
      <c r="AQ13" s="15">
        <f>AK13/2</f>
        <v>3</v>
      </c>
      <c r="AR13" s="4">
        <f>(AL13*3)+(AM13*5)+(AN13*5)+(AO13*20)</f>
        <v>20</v>
      </c>
      <c r="AS13" s="16">
        <f>AP13+AQ13+AR13</f>
        <v>60.8</v>
      </c>
      <c r="AT13" s="52">
        <v>4.5999999999999996</v>
      </c>
      <c r="AU13" s="53"/>
      <c r="AV13" s="53"/>
      <c r="AW13" s="54">
        <v>7</v>
      </c>
      <c r="AX13" s="54"/>
      <c r="AY13" s="54"/>
      <c r="AZ13" s="54">
        <v>1</v>
      </c>
      <c r="BA13" s="54"/>
      <c r="BB13" s="5">
        <f>AT13+AU13+AV13</f>
        <v>4.5999999999999996</v>
      </c>
      <c r="BC13" s="15">
        <f>AW13/2</f>
        <v>3.5</v>
      </c>
      <c r="BD13" s="4">
        <f>(AX13*3)+(AY13*5)+(AZ13*5)+(BA13*20)</f>
        <v>5</v>
      </c>
      <c r="BE13" s="16">
        <f>BB13+BC13+BD13</f>
        <v>13.1</v>
      </c>
      <c r="BF13" s="52">
        <v>19.559999999999999</v>
      </c>
      <c r="BG13" s="53"/>
      <c r="BH13" s="53"/>
      <c r="BI13" s="54">
        <v>5</v>
      </c>
      <c r="BJ13" s="54"/>
      <c r="BK13" s="54"/>
      <c r="BL13" s="54"/>
      <c r="BM13" s="54"/>
      <c r="BN13" s="5">
        <f>BF13+BG13+BH13</f>
        <v>19.559999999999999</v>
      </c>
      <c r="BO13" s="15">
        <f>BI13/2</f>
        <v>2.5</v>
      </c>
      <c r="BP13" s="4">
        <f>(BJ13*3)+(BK13*5)+(BL13*5)+(BM13*20)</f>
        <v>0</v>
      </c>
      <c r="BQ13" s="16">
        <f>BN13+BO13+BP13</f>
        <v>22.06</v>
      </c>
      <c r="BR13" s="52">
        <v>28.64</v>
      </c>
      <c r="BS13" s="53"/>
      <c r="BT13" s="53"/>
      <c r="BU13" s="54">
        <v>12</v>
      </c>
      <c r="BV13" s="54"/>
      <c r="BW13" s="54"/>
      <c r="BX13" s="54">
        <v>1</v>
      </c>
      <c r="BY13" s="54"/>
      <c r="BZ13" s="5">
        <f>BR13+BS13+BT13</f>
        <v>28.64</v>
      </c>
      <c r="CA13" s="15">
        <f>BU13/2</f>
        <v>6</v>
      </c>
      <c r="CB13" s="4">
        <f>(BV13*3)+(BW13*5)+(BX13*5)+(BY13*20)</f>
        <v>5</v>
      </c>
      <c r="CC13" s="16">
        <f>BZ13+CA13+CB13</f>
        <v>39.64</v>
      </c>
      <c r="CD13" s="52"/>
      <c r="CE13" s="53"/>
      <c r="CF13" s="54"/>
      <c r="CG13" s="54"/>
      <c r="CH13" s="54"/>
      <c r="CI13" s="54"/>
      <c r="CJ13" s="54"/>
      <c r="CK13" s="5">
        <f>CD13+CE13</f>
        <v>0</v>
      </c>
      <c r="CL13" s="15">
        <f>CF13/2</f>
        <v>0</v>
      </c>
      <c r="CM13" s="4">
        <f>(CG13*3)+(CH13*5)+(CI13*5)+(CJ13*20)</f>
        <v>0</v>
      </c>
      <c r="CN13" s="16">
        <f>CK13+CL13+CM13</f>
        <v>0</v>
      </c>
      <c r="CO13" s="52"/>
      <c r="CP13" s="53"/>
      <c r="CQ13" s="54"/>
      <c r="CR13" s="54"/>
      <c r="CS13" s="54"/>
      <c r="CT13" s="54"/>
      <c r="CU13" s="54"/>
      <c r="CV13" s="5">
        <f>CO13+CP13</f>
        <v>0</v>
      </c>
      <c r="CW13" s="15">
        <f>CQ13/2</f>
        <v>0</v>
      </c>
      <c r="CX13" s="4">
        <f>(CR13*3)+(CS13*5)+(CT13*5)+(CU13*20)</f>
        <v>0</v>
      </c>
      <c r="CY13" s="16">
        <f>CV13+CW13+CX13</f>
        <v>0</v>
      </c>
      <c r="CZ13" s="52"/>
      <c r="DA13" s="53"/>
      <c r="DB13" s="54"/>
      <c r="DC13" s="54"/>
      <c r="DD13" s="54"/>
      <c r="DE13" s="54"/>
      <c r="DF13" s="54"/>
      <c r="DG13" s="5">
        <f>CZ13+DA13</f>
        <v>0</v>
      </c>
      <c r="DH13" s="15">
        <f>DB13/2</f>
        <v>0</v>
      </c>
      <c r="DI13" s="4">
        <f>(DC13*3)+(DD13*5)+(DE13*5)+(DF13*20)</f>
        <v>0</v>
      </c>
      <c r="DJ13" s="16">
        <f>DG13+DH13+DI13</f>
        <v>0</v>
      </c>
    </row>
    <row r="14" spans="1:114">
      <c r="A14" s="49">
        <v>11</v>
      </c>
      <c r="B14" s="50" t="s">
        <v>95</v>
      </c>
      <c r="C14" s="51"/>
      <c r="D14" s="51"/>
      <c r="E14" s="51"/>
      <c r="F14" s="51" t="s">
        <v>88</v>
      </c>
      <c r="G14" s="51"/>
      <c r="H14" s="17" t="str">
        <f>IF(AND(OR($H$2="Y",$I$2="Y"),J14&lt;5,K14&lt;5),IF(AND(J14=J13,K14=K13),H13+1,1),"")</f>
        <v/>
      </c>
      <c r="I14" s="13" t="str">
        <f>IF(AND($I$2="Y",K14&gt;0,OR(AND(H14=1,H23=10),AND(H14=2,H32=20),AND(H14=3,H41=30),AND(H14=4,H50=40),AND(H14=5,H59=50),AND(H14=6,H68=60),AND(H14=7,H77=70),AND(H14=8,H86=80),AND(H14=9,H95=90),AND(H14=10,H104=100))),VLOOKUP(K14-1,SortLookup!$A$13:$B$16,2,FALSE),"")</f>
        <v/>
      </c>
      <c r="J14" s="12" t="str">
        <f>IF(ISNA(VLOOKUP(F14,SortLookup!$A$1:$B$5,2,FALSE))," ",VLOOKUP(F14,SortLookup!$A$1:$B$5,2,FALSE))</f>
        <v xml:space="preserve"> </v>
      </c>
      <c r="K14" s="18" t="str">
        <f>IF(ISNA(VLOOKUP(G14,SortLookup!$A$7:$B$11,2,FALSE))," ",VLOOKUP(G14,SortLookup!$A$7:$B$11,2,FALSE))</f>
        <v xml:space="preserve"> </v>
      </c>
      <c r="L14" s="30">
        <f>IF(M14+N14+O14=0,"",M14+N14+O14)</f>
        <v>213.67</v>
      </c>
      <c r="M14" s="31">
        <f>AC14+AP14+BB14+BN14+BZ14+CK14+CV14+DG14</f>
        <v>163.16999999999999</v>
      </c>
      <c r="N14" s="6">
        <f>AE14+AR14+BD14+BP14+CB14+CM14+CX14+DI14</f>
        <v>12</v>
      </c>
      <c r="O14" s="34">
        <f>P14/2</f>
        <v>38.5</v>
      </c>
      <c r="P14" s="35">
        <f>X14+AK14+AW14+BI14+BU14+CF14+CQ14+DB14</f>
        <v>77</v>
      </c>
      <c r="Q14" s="52">
        <v>37.94</v>
      </c>
      <c r="R14" s="53">
        <v>21.66</v>
      </c>
      <c r="S14" s="53"/>
      <c r="T14" s="53"/>
      <c r="U14" s="53"/>
      <c r="V14" s="53"/>
      <c r="W14" s="53"/>
      <c r="X14" s="54">
        <f>3+8+10+2+3+12+7+3</f>
        <v>48</v>
      </c>
      <c r="Y14" s="54">
        <v>1</v>
      </c>
      <c r="Z14" s="54"/>
      <c r="AA14" s="54"/>
      <c r="AB14" s="55"/>
      <c r="AC14" s="5">
        <f>Q14+R14+S14+T14+U14+V14+W14</f>
        <v>59.6</v>
      </c>
      <c r="AD14" s="15">
        <f>X14/2</f>
        <v>24</v>
      </c>
      <c r="AE14" s="4">
        <f>(Y14*3)+(Z14*5)+(AA14*5)+(AB14*20)</f>
        <v>3</v>
      </c>
      <c r="AF14" s="16">
        <f>AC14+AD14+AE14</f>
        <v>86.6</v>
      </c>
      <c r="AG14" s="52">
        <v>46.93</v>
      </c>
      <c r="AH14" s="53"/>
      <c r="AI14" s="53"/>
      <c r="AJ14" s="53"/>
      <c r="AK14" s="54">
        <f>2+4+3+10</f>
        <v>19</v>
      </c>
      <c r="AL14" s="54">
        <v>3</v>
      </c>
      <c r="AM14" s="54"/>
      <c r="AN14" s="54"/>
      <c r="AO14" s="54"/>
      <c r="AP14" s="5">
        <f>AG14+AH14+AI14+AJ14</f>
        <v>46.93</v>
      </c>
      <c r="AQ14" s="15">
        <f>AK14/2</f>
        <v>9.5</v>
      </c>
      <c r="AR14" s="4">
        <f>(AL14*3)+(AM14*5)+(AN14*5)+(AO14*20)</f>
        <v>9</v>
      </c>
      <c r="AS14" s="16">
        <f>AP14+AQ14+AR14</f>
        <v>65.430000000000007</v>
      </c>
      <c r="AT14" s="52">
        <v>7.68</v>
      </c>
      <c r="AU14" s="53"/>
      <c r="AV14" s="53"/>
      <c r="AW14" s="54">
        <v>5</v>
      </c>
      <c r="AX14" s="54"/>
      <c r="AY14" s="54"/>
      <c r="AZ14" s="54"/>
      <c r="BA14" s="54"/>
      <c r="BB14" s="5">
        <f>AT14+AU14+AV14</f>
        <v>7.68</v>
      </c>
      <c r="BC14" s="15">
        <f>AW14/2</f>
        <v>2.5</v>
      </c>
      <c r="BD14" s="4">
        <f>(AX14*3)+(AY14*5)+(AZ14*5)+(BA14*20)</f>
        <v>0</v>
      </c>
      <c r="BE14" s="16">
        <f>BB14+BC14+BD14</f>
        <v>10.18</v>
      </c>
      <c r="BF14" s="52">
        <v>18.61</v>
      </c>
      <c r="BG14" s="53"/>
      <c r="BH14" s="53"/>
      <c r="BI14" s="54">
        <v>0</v>
      </c>
      <c r="BJ14" s="54"/>
      <c r="BK14" s="54"/>
      <c r="BL14" s="54"/>
      <c r="BM14" s="54"/>
      <c r="BN14" s="5">
        <f>BF14+BG14+BH14</f>
        <v>18.61</v>
      </c>
      <c r="BO14" s="15">
        <f>BI14/2</f>
        <v>0</v>
      </c>
      <c r="BP14" s="4">
        <f>(BJ14*3)+(BK14*5)+(BL14*5)+(BM14*20)</f>
        <v>0</v>
      </c>
      <c r="BQ14" s="16">
        <f>BN14+BO14+BP14</f>
        <v>18.61</v>
      </c>
      <c r="BR14" s="52">
        <v>30.35</v>
      </c>
      <c r="BS14" s="53"/>
      <c r="BT14" s="53"/>
      <c r="BU14" s="54">
        <v>5</v>
      </c>
      <c r="BV14" s="54"/>
      <c r="BW14" s="54"/>
      <c r="BX14" s="54"/>
      <c r="BY14" s="54"/>
      <c r="BZ14" s="5">
        <f>BR14+BS14+BT14</f>
        <v>30.35</v>
      </c>
      <c r="CA14" s="15">
        <f>BU14/2</f>
        <v>2.5</v>
      </c>
      <c r="CB14" s="4">
        <f>(BV14*3)+(BW14*5)+(BX14*5)+(BY14*20)</f>
        <v>0</v>
      </c>
      <c r="CC14" s="16">
        <f>BZ14+CA14+CB14</f>
        <v>32.85</v>
      </c>
      <c r="CD14" s="52"/>
      <c r="CE14" s="53"/>
      <c r="CF14" s="54"/>
      <c r="CG14" s="54"/>
      <c r="CH14" s="54"/>
      <c r="CI14" s="54"/>
      <c r="CJ14" s="54"/>
      <c r="CK14" s="5">
        <f>CD14+CE14</f>
        <v>0</v>
      </c>
      <c r="CL14" s="15">
        <f>CF14/2</f>
        <v>0</v>
      </c>
      <c r="CM14" s="4">
        <f>(CG14*3)+(CH14*5)+(CI14*5)+(CJ14*20)</f>
        <v>0</v>
      </c>
      <c r="CN14" s="16">
        <f>CK14+CL14+CM14</f>
        <v>0</v>
      </c>
      <c r="CO14" s="52"/>
      <c r="CP14" s="53"/>
      <c r="CQ14" s="54"/>
      <c r="CR14" s="54"/>
      <c r="CS14" s="54"/>
      <c r="CT14" s="54"/>
      <c r="CU14" s="54"/>
      <c r="CV14" s="5">
        <f>CO14+CP14</f>
        <v>0</v>
      </c>
      <c r="CW14" s="15">
        <f>CQ14/2</f>
        <v>0</v>
      </c>
      <c r="CX14" s="4">
        <f>(CR14*3)+(CS14*5)+(CT14*5)+(CU14*20)</f>
        <v>0</v>
      </c>
      <c r="CY14" s="16">
        <f>CV14+CW14+CX14</f>
        <v>0</v>
      </c>
      <c r="CZ14" s="52"/>
      <c r="DA14" s="53"/>
      <c r="DB14" s="54"/>
      <c r="DC14" s="54"/>
      <c r="DD14" s="54"/>
      <c r="DE14" s="54"/>
      <c r="DF14" s="54"/>
      <c r="DG14" s="5">
        <f>CZ14+DA14</f>
        <v>0</v>
      </c>
      <c r="DH14" s="15">
        <f>DB14/2</f>
        <v>0</v>
      </c>
      <c r="DI14" s="4">
        <f>(DC14*3)+(DD14*5)+(DE14*5)+(DF14*20)</f>
        <v>0</v>
      </c>
      <c r="DJ14" s="16">
        <f>DG14+DH14+DI14</f>
        <v>0</v>
      </c>
    </row>
    <row r="15" spans="1:114">
      <c r="A15" s="49">
        <v>5</v>
      </c>
      <c r="B15" s="50" t="s">
        <v>87</v>
      </c>
      <c r="C15" s="51"/>
      <c r="D15" s="51"/>
      <c r="E15" s="51"/>
      <c r="F15" s="51" t="s">
        <v>88</v>
      </c>
      <c r="G15" s="51"/>
      <c r="H15" s="17" t="str">
        <f>IF(AND(OR($H$2="Y",$I$2="Y"),J15&lt;5,K15&lt;5),IF(AND(J15=#REF!,K15=#REF!),#REF!+1,1),"")</f>
        <v/>
      </c>
      <c r="I15" s="13" t="str">
        <f>IF(AND($I$2="Y",K15&gt;0,OR(AND(H15=1,H24=10),AND(H15=2,H33=20),AND(H15=3,H42=30),AND(H15=4,H51=40),AND(H15=5,H60=50),AND(H15=6,H69=60),AND(H15=7,H78=70),AND(H15=8,H87=80),AND(H15=9,H96=90),AND(H15=10,H105=100))),VLOOKUP(K15-1,SortLookup!$A$13:$B$16,2,FALSE),"")</f>
        <v/>
      </c>
      <c r="J15" s="12" t="str">
        <f>IF(ISNA(VLOOKUP(F15,SortLookup!$A$1:$B$5,2,FALSE))," ",VLOOKUP(F15,SortLookup!$A$1:$B$5,2,FALSE))</f>
        <v xml:space="preserve"> </v>
      </c>
      <c r="K15" s="18" t="str">
        <f>IF(ISNA(VLOOKUP(G15,SortLookup!$A$7:$B$11,2,FALSE))," ",VLOOKUP(G15,SortLookup!$A$7:$B$11,2,FALSE))</f>
        <v xml:space="preserve"> </v>
      </c>
      <c r="L15" s="30">
        <f>IF(M15+N15+O15=0,"",M15+N15+O15)</f>
        <v>214.33</v>
      </c>
      <c r="M15" s="31">
        <f>AC15+AP15+BB15+BN15+BZ15+CK15+CV15+DG15</f>
        <v>183.83</v>
      </c>
      <c r="N15" s="6">
        <f>AE15+AR15+BD15+BP15+CB15+CM15+CX15+DI15</f>
        <v>11</v>
      </c>
      <c r="O15" s="34">
        <f>P15/2</f>
        <v>19.5</v>
      </c>
      <c r="P15" s="35">
        <f>X15+AK15+AW15+BI15+BU15+CF15+CQ15+DB15</f>
        <v>39</v>
      </c>
      <c r="Q15" s="52">
        <v>24.57</v>
      </c>
      <c r="R15" s="53">
        <v>24.53</v>
      </c>
      <c r="S15" s="53"/>
      <c r="T15" s="53"/>
      <c r="U15" s="53"/>
      <c r="V15" s="53"/>
      <c r="W15" s="53"/>
      <c r="X15" s="54">
        <v>21</v>
      </c>
      <c r="Y15" s="54"/>
      <c r="Z15" s="54"/>
      <c r="AA15" s="54"/>
      <c r="AB15" s="55"/>
      <c r="AC15" s="5">
        <f>Q15+R15+S15+T15+U15+V15+W15</f>
        <v>49.1</v>
      </c>
      <c r="AD15" s="15">
        <f>X15/2</f>
        <v>10.5</v>
      </c>
      <c r="AE15" s="4">
        <f>(Y15*3)+(Z15*5)+(AA15*5)+(AB15*20)</f>
        <v>0</v>
      </c>
      <c r="AF15" s="16">
        <f>AC15+AD15+AE15</f>
        <v>59.6</v>
      </c>
      <c r="AG15" s="52">
        <v>59.91</v>
      </c>
      <c r="AH15" s="53"/>
      <c r="AI15" s="53"/>
      <c r="AJ15" s="53"/>
      <c r="AK15" s="54">
        <v>0</v>
      </c>
      <c r="AL15" s="54"/>
      <c r="AM15" s="54"/>
      <c r="AN15" s="54"/>
      <c r="AO15" s="54"/>
      <c r="AP15" s="5">
        <f>AG15+AH15+AI15+AJ15</f>
        <v>59.91</v>
      </c>
      <c r="AQ15" s="15">
        <f>AK15/2</f>
        <v>0</v>
      </c>
      <c r="AR15" s="4">
        <f>(AL15*3)+(AM15*5)+(AN15*5)+(AO15*20)</f>
        <v>0</v>
      </c>
      <c r="AS15" s="16">
        <f>AP15+AQ15+AR15</f>
        <v>59.91</v>
      </c>
      <c r="AT15" s="52">
        <v>8.77</v>
      </c>
      <c r="AU15" s="53"/>
      <c r="AV15" s="53"/>
      <c r="AW15" s="54">
        <v>0</v>
      </c>
      <c r="AX15" s="54"/>
      <c r="AY15" s="54"/>
      <c r="AZ15" s="54"/>
      <c r="BA15" s="54"/>
      <c r="BB15" s="5">
        <f>AT15+AU15+AV15</f>
        <v>8.77</v>
      </c>
      <c r="BC15" s="15">
        <f>AW15/2</f>
        <v>0</v>
      </c>
      <c r="BD15" s="4">
        <f>(AX15*3)+(AY15*5)+(AZ15*5)+(BA15*20)</f>
        <v>0</v>
      </c>
      <c r="BE15" s="16">
        <f>BB15+BC15+BD15</f>
        <v>8.77</v>
      </c>
      <c r="BF15" s="52">
        <v>24.26</v>
      </c>
      <c r="BG15" s="53"/>
      <c r="BH15" s="53"/>
      <c r="BI15" s="54">
        <v>17</v>
      </c>
      <c r="BJ15" s="54">
        <v>1</v>
      </c>
      <c r="BK15" s="54">
        <v>1</v>
      </c>
      <c r="BL15" s="54"/>
      <c r="BM15" s="54"/>
      <c r="BN15" s="5">
        <f>BF15+BG15+BH15</f>
        <v>24.26</v>
      </c>
      <c r="BO15" s="15">
        <f>BI15/2</f>
        <v>8.5</v>
      </c>
      <c r="BP15" s="4">
        <f>(BJ15*3)+(BK15*5)+(BL15*5)+(BM15*20)</f>
        <v>8</v>
      </c>
      <c r="BQ15" s="16">
        <f>BN15+BO15+BP15</f>
        <v>40.76</v>
      </c>
      <c r="BR15" s="52">
        <v>41.79</v>
      </c>
      <c r="BS15" s="53"/>
      <c r="BT15" s="53"/>
      <c r="BU15" s="54">
        <v>1</v>
      </c>
      <c r="BV15" s="54">
        <v>1</v>
      </c>
      <c r="BW15" s="54"/>
      <c r="BX15" s="54"/>
      <c r="BY15" s="54"/>
      <c r="BZ15" s="5">
        <f>BR15+BS15+BT15</f>
        <v>41.79</v>
      </c>
      <c r="CA15" s="15">
        <f>BU15/2</f>
        <v>0.5</v>
      </c>
      <c r="CB15" s="4">
        <f>(BV15*3)+(BW15*5)+(BX15*5)+(BY15*20)</f>
        <v>3</v>
      </c>
      <c r="CC15" s="16">
        <f>BZ15+CA15+CB15</f>
        <v>45.29</v>
      </c>
      <c r="CD15" s="52"/>
      <c r="CE15" s="53"/>
      <c r="CF15" s="54"/>
      <c r="CG15" s="54"/>
      <c r="CH15" s="54"/>
      <c r="CI15" s="54"/>
      <c r="CJ15" s="54"/>
      <c r="CK15" s="5">
        <f>CD15+CE15</f>
        <v>0</v>
      </c>
      <c r="CL15" s="15">
        <f>CF15/2</f>
        <v>0</v>
      </c>
      <c r="CM15" s="4">
        <f>(CG15*3)+(CH15*5)+(CI15*5)+(CJ15*20)</f>
        <v>0</v>
      </c>
      <c r="CN15" s="16">
        <f>CK15+CL15+CM15</f>
        <v>0</v>
      </c>
      <c r="CO15" s="52"/>
      <c r="CP15" s="53"/>
      <c r="CQ15" s="54"/>
      <c r="CR15" s="54"/>
      <c r="CS15" s="54"/>
      <c r="CT15" s="54"/>
      <c r="CU15" s="54"/>
      <c r="CV15" s="5">
        <f>CO15+CP15</f>
        <v>0</v>
      </c>
      <c r="CW15" s="15">
        <f>CQ15/2</f>
        <v>0</v>
      </c>
      <c r="CX15" s="4">
        <f>(CR15*3)+(CS15*5)+(CT15*5)+(CU15*20)</f>
        <v>0</v>
      </c>
      <c r="CY15" s="16">
        <f>CV15+CW15+CX15</f>
        <v>0</v>
      </c>
      <c r="CZ15" s="52"/>
      <c r="DA15" s="53"/>
      <c r="DB15" s="54"/>
      <c r="DC15" s="54"/>
      <c r="DD15" s="54"/>
      <c r="DE15" s="54"/>
      <c r="DF15" s="54"/>
      <c r="DG15" s="5">
        <f>CZ15+DA15</f>
        <v>0</v>
      </c>
      <c r="DH15" s="15">
        <f>DB15/2</f>
        <v>0</v>
      </c>
      <c r="DI15" s="4">
        <f>(DC15*3)+(DD15*5)+(DE15*5)+(DF15*20)</f>
        <v>0</v>
      </c>
      <c r="DJ15" s="16">
        <f>DG15+DH15+DI15</f>
        <v>0</v>
      </c>
    </row>
    <row r="16" spans="1:114">
      <c r="A16" s="49">
        <v>1</v>
      </c>
      <c r="B16" s="50" t="s">
        <v>85</v>
      </c>
      <c r="C16" s="51"/>
      <c r="D16" s="51"/>
      <c r="E16" s="51"/>
      <c r="F16" s="51" t="s">
        <v>86</v>
      </c>
      <c r="G16" s="51"/>
      <c r="H16" s="17" t="str">
        <f>IF(AND(OR($H$2="Y",$I$2="Y"),J16&lt;5,K16&lt;5),IF(AND(J16=J15,K16=K15),H15+1,1),"")</f>
        <v/>
      </c>
      <c r="I16" s="13" t="e">
        <f>IF(AND($I$2="Y",K16&gt;0,OR(AND(H16=1,#REF!=10),AND(H16=2,H32=20),AND(H16=3,H41=30),AND(H16=4,H50=40),AND(H16=5,H59=50),AND(H16=6,H68=60),AND(H16=7,H77=70),AND(H16=8,H86=80),AND(H16=9,H95=90),AND(H16=10,H104=100))),VLOOKUP(K16-1,SortLookup!$A$13:$B$16,2,FALSE),"")</f>
        <v>#REF!</v>
      </c>
      <c r="J16" s="12" t="str">
        <f>IF(ISNA(VLOOKUP(F16,SortLookup!$A$1:$B$5,2,FALSE))," ",VLOOKUP(F16,SortLookup!$A$1:$B$5,2,FALSE))</f>
        <v xml:space="preserve"> </v>
      </c>
      <c r="K16" s="18" t="str">
        <f>IF(ISNA(VLOOKUP(G16,SortLookup!$A$7:$B$11,2,FALSE))," ",VLOOKUP(G16,SortLookup!$A$7:$B$11,2,FALSE))</f>
        <v xml:space="preserve"> </v>
      </c>
      <c r="L16" s="30">
        <f>IF(M16+N16+O16=0,"",M16+N16+O16)</f>
        <v>177.64</v>
      </c>
      <c r="M16" s="31">
        <f>AC16+AP16+BB16+BN16+BZ16+CK16+CV16+DG16</f>
        <v>139.63999999999999</v>
      </c>
      <c r="N16" s="6">
        <f>AE16+AR16+BD16+BP16+CB16+CM16+CX16+DI16</f>
        <v>18</v>
      </c>
      <c r="O16" s="34">
        <f>P16/2</f>
        <v>20</v>
      </c>
      <c r="P16" s="35">
        <f>X16+AK16+AW16+BI16+BU16+CF16+CQ16+DB16</f>
        <v>40</v>
      </c>
      <c r="Q16" s="52">
        <v>27.03</v>
      </c>
      <c r="R16" s="53">
        <v>36.159999999999997</v>
      </c>
      <c r="S16" s="53"/>
      <c r="T16" s="53"/>
      <c r="U16" s="53"/>
      <c r="V16" s="53"/>
      <c r="W16" s="53"/>
      <c r="X16" s="54">
        <v>7</v>
      </c>
      <c r="Y16" s="54">
        <v>1</v>
      </c>
      <c r="Z16" s="54"/>
      <c r="AA16" s="54"/>
      <c r="AB16" s="55"/>
      <c r="AC16" s="5">
        <f>Q16+R16+S16+T16+U16+V16+W16</f>
        <v>63.19</v>
      </c>
      <c r="AD16" s="15">
        <f>X16/2</f>
        <v>3.5</v>
      </c>
      <c r="AE16" s="4">
        <f>(Y16*3)+(Z16*5)+(AA16*5)+(AB16*20)</f>
        <v>3</v>
      </c>
      <c r="AF16" s="16">
        <f>AC16+AD16+AE16</f>
        <v>69.69</v>
      </c>
      <c r="AG16" s="52">
        <v>32.770000000000003</v>
      </c>
      <c r="AH16" s="53"/>
      <c r="AI16" s="53"/>
      <c r="AJ16" s="53"/>
      <c r="AK16" s="54">
        <v>31</v>
      </c>
      <c r="AL16" s="54"/>
      <c r="AM16" s="54">
        <v>3</v>
      </c>
      <c r="AN16" s="54"/>
      <c r="AO16" s="54"/>
      <c r="AP16" s="5">
        <f>AG16+AH16+AI16+AJ16</f>
        <v>32.770000000000003</v>
      </c>
      <c r="AQ16" s="15">
        <f>AK16/2</f>
        <v>15.5</v>
      </c>
      <c r="AR16" s="4">
        <f>(AL16*3)+(AM16*5)+(AN16*5)+(AO16*20)</f>
        <v>15</v>
      </c>
      <c r="AS16" s="16">
        <f>AP16+AQ16+AR16</f>
        <v>63.27</v>
      </c>
      <c r="AT16" s="52">
        <v>3.54</v>
      </c>
      <c r="AU16" s="53"/>
      <c r="AV16" s="53"/>
      <c r="AW16" s="54">
        <v>0</v>
      </c>
      <c r="AX16" s="54"/>
      <c r="AY16" s="54"/>
      <c r="AZ16" s="54"/>
      <c r="BA16" s="54"/>
      <c r="BB16" s="5">
        <f>AT16+AU16+AV16</f>
        <v>3.54</v>
      </c>
      <c r="BC16" s="15">
        <f>AW16/2</f>
        <v>0</v>
      </c>
      <c r="BD16" s="4">
        <f>(AX16*3)+(AY16*5)+(AZ16*5)+(BA16*20)</f>
        <v>0</v>
      </c>
      <c r="BE16" s="16">
        <f>BB16+BC16+BD16</f>
        <v>3.54</v>
      </c>
      <c r="BF16" s="52">
        <v>23.43</v>
      </c>
      <c r="BG16" s="53"/>
      <c r="BH16" s="53"/>
      <c r="BI16" s="54">
        <v>1</v>
      </c>
      <c r="BJ16" s="54"/>
      <c r="BK16" s="54"/>
      <c r="BL16" s="54"/>
      <c r="BM16" s="54"/>
      <c r="BN16" s="5">
        <f>BF16+BG16+BH16</f>
        <v>23.43</v>
      </c>
      <c r="BO16" s="15">
        <f>BI16/2</f>
        <v>0.5</v>
      </c>
      <c r="BP16" s="4">
        <f>(BJ16*3)+(BK16*5)+(BL16*5)+(BM16*20)</f>
        <v>0</v>
      </c>
      <c r="BQ16" s="16">
        <f>BN16+BO16+BP16</f>
        <v>23.93</v>
      </c>
      <c r="BR16" s="52">
        <v>16.71</v>
      </c>
      <c r="BS16" s="53"/>
      <c r="BT16" s="53"/>
      <c r="BU16" s="54">
        <v>1</v>
      </c>
      <c r="BV16" s="54"/>
      <c r="BW16" s="54"/>
      <c r="BX16" s="54"/>
      <c r="BY16" s="54"/>
      <c r="BZ16" s="5">
        <f>BR16+BS16+BT16</f>
        <v>16.71</v>
      </c>
      <c r="CA16" s="15">
        <f>BU16/2</f>
        <v>0.5</v>
      </c>
      <c r="CB16" s="4">
        <f>(BV16*3)+(BW16*5)+(BX16*5)+(BY16*20)</f>
        <v>0</v>
      </c>
      <c r="CC16" s="16">
        <f>BZ16+CA16+CB16</f>
        <v>17.21</v>
      </c>
      <c r="CD16" s="52"/>
      <c r="CE16" s="53"/>
      <c r="CF16" s="54"/>
      <c r="CG16" s="54"/>
      <c r="CH16" s="54"/>
      <c r="CI16" s="54"/>
      <c r="CJ16" s="54"/>
      <c r="CK16" s="5">
        <f>CD16+CE16</f>
        <v>0</v>
      </c>
      <c r="CL16" s="15">
        <f>CF16/2</f>
        <v>0</v>
      </c>
      <c r="CM16" s="4">
        <f>(CG16*3)+(CH16*5)+(CI16*5)+(CJ16*20)</f>
        <v>0</v>
      </c>
      <c r="CN16" s="16">
        <f>CK16+CL16+CM16</f>
        <v>0</v>
      </c>
      <c r="CO16" s="52"/>
      <c r="CP16" s="53"/>
      <c r="CQ16" s="54"/>
      <c r="CR16" s="54"/>
      <c r="CS16" s="54"/>
      <c r="CT16" s="54"/>
      <c r="CU16" s="54"/>
      <c r="CV16" s="5">
        <f>CO16+CP16</f>
        <v>0</v>
      </c>
      <c r="CW16" s="15">
        <f>CQ16/2</f>
        <v>0</v>
      </c>
      <c r="CX16" s="4">
        <f>(CR16*3)+(CS16*5)+(CT16*5)+(CU16*20)</f>
        <v>0</v>
      </c>
      <c r="CY16" s="16">
        <f>CV16+CW16+CX16</f>
        <v>0</v>
      </c>
      <c r="CZ16" s="52"/>
      <c r="DA16" s="53"/>
      <c r="DB16" s="54"/>
      <c r="DC16" s="54"/>
      <c r="DD16" s="54"/>
      <c r="DE16" s="54"/>
      <c r="DF16" s="54"/>
      <c r="DG16" s="5">
        <f>CZ16+DA16</f>
        <v>0</v>
      </c>
      <c r="DH16" s="15">
        <f>DB16/2</f>
        <v>0</v>
      </c>
      <c r="DI16" s="4">
        <f>(DC16*3)+(DD16*5)+(DE16*5)+(DF16*20)</f>
        <v>0</v>
      </c>
      <c r="DJ16" s="16">
        <f>DG16+DH16+DI16</f>
        <v>0</v>
      </c>
    </row>
    <row r="17" spans="1:114">
      <c r="A17" s="49">
        <v>2</v>
      </c>
      <c r="B17" s="50" t="s">
        <v>87</v>
      </c>
      <c r="C17" s="51"/>
      <c r="D17" s="51"/>
      <c r="E17" s="51"/>
      <c r="F17" s="51" t="s">
        <v>86</v>
      </c>
      <c r="G17" s="51"/>
      <c r="H17" s="17" t="str">
        <f>IF(AND(OR($H$2="Y",$I$2="Y"),J17&lt;5,K17&lt;5),IF(AND(J17=J16,K17=K16),H16+1,1),"")</f>
        <v/>
      </c>
      <c r="I17" s="13" t="str">
        <f>IF(AND($I$2="Y",K17&gt;0,OR(AND(H17=1,H25=10),AND(H17=2,H34=20),AND(H17=3,H43=30),AND(H17=4,H52=40),AND(H17=5,H61=50),AND(H17=6,H70=60),AND(H17=7,H79=70),AND(H17=8,H88=80),AND(H17=9,H97=90),AND(H17=10,H106=100))),VLOOKUP(K17-1,SortLookup!$A$13:$B$16,2,FALSE),"")</f>
        <v/>
      </c>
      <c r="J17" s="12" t="str">
        <f>IF(ISNA(VLOOKUP(F17,SortLookup!$A$1:$B$5,2,FALSE))," ",VLOOKUP(F17,SortLookup!$A$1:$B$5,2,FALSE))</f>
        <v xml:space="preserve"> </v>
      </c>
      <c r="K17" s="18" t="str">
        <f>IF(ISNA(VLOOKUP(G17,SortLookup!$A$7:$B$11,2,FALSE))," ",VLOOKUP(G17,SortLookup!$A$7:$B$11,2,FALSE))</f>
        <v xml:space="preserve"> </v>
      </c>
      <c r="L17" s="30">
        <f>IF(M17+N17+O17=0,"",M17+N17+O17)</f>
        <v>191.11</v>
      </c>
      <c r="M17" s="31">
        <f>AC17+AP17+BB17+BN17+BZ17+CK17+CV17+DG17</f>
        <v>178.61</v>
      </c>
      <c r="N17" s="6">
        <f>AE17+AR17+BD17+BP17+CB17+CM17+CX17+DI17</f>
        <v>0</v>
      </c>
      <c r="O17" s="34">
        <f>P17/2</f>
        <v>12.5</v>
      </c>
      <c r="P17" s="35">
        <f>X17+AK17+AW17+BI17+BU17+CF17+CQ17+DB17</f>
        <v>25</v>
      </c>
      <c r="Q17" s="52">
        <v>32.549999999999997</v>
      </c>
      <c r="R17" s="53">
        <v>35.14</v>
      </c>
      <c r="S17" s="53"/>
      <c r="T17" s="53"/>
      <c r="U17" s="53"/>
      <c r="V17" s="53"/>
      <c r="W17" s="53"/>
      <c r="X17" s="54">
        <v>14</v>
      </c>
      <c r="Y17" s="54"/>
      <c r="Z17" s="54"/>
      <c r="AA17" s="54"/>
      <c r="AB17" s="55"/>
      <c r="AC17" s="5">
        <f>Q17+R17+S17+T17+U17+V17+W17</f>
        <v>67.69</v>
      </c>
      <c r="AD17" s="15">
        <f>X17/2</f>
        <v>7</v>
      </c>
      <c r="AE17" s="4">
        <f>(Y17*3)+(Z17*5)+(AA17*5)+(AB17*20)</f>
        <v>0</v>
      </c>
      <c r="AF17" s="16">
        <f>AC17+AD17+AE17</f>
        <v>74.69</v>
      </c>
      <c r="AG17" s="52">
        <v>22.99</v>
      </c>
      <c r="AH17" s="53"/>
      <c r="AI17" s="53"/>
      <c r="AJ17" s="53"/>
      <c r="AK17" s="54">
        <v>3</v>
      </c>
      <c r="AL17" s="54"/>
      <c r="AM17" s="54"/>
      <c r="AN17" s="54"/>
      <c r="AO17" s="54"/>
      <c r="AP17" s="5">
        <f>AG17+AH17+AI17+AJ17</f>
        <v>22.99</v>
      </c>
      <c r="AQ17" s="15">
        <f>AK17/2</f>
        <v>1.5</v>
      </c>
      <c r="AR17" s="4">
        <f>(AL17*3)+(AM17*5)+(AN17*5)+(AO17*20)</f>
        <v>0</v>
      </c>
      <c r="AS17" s="16">
        <f>AP17+AQ17+AR17</f>
        <v>24.49</v>
      </c>
      <c r="AT17" s="52">
        <v>8.19</v>
      </c>
      <c r="AU17" s="53"/>
      <c r="AV17" s="53"/>
      <c r="AW17" s="54">
        <v>0</v>
      </c>
      <c r="AX17" s="54"/>
      <c r="AY17" s="54"/>
      <c r="AZ17" s="54"/>
      <c r="BA17" s="54"/>
      <c r="BB17" s="5">
        <f>AT17+AU17+AV17</f>
        <v>8.19</v>
      </c>
      <c r="BC17" s="15">
        <f>AW17/2</f>
        <v>0</v>
      </c>
      <c r="BD17" s="4">
        <f>(AX17*3)+(AY17*5)+(AZ17*5)+(BA17*20)</f>
        <v>0</v>
      </c>
      <c r="BE17" s="16">
        <f>BB17+BC17+BD17</f>
        <v>8.19</v>
      </c>
      <c r="BF17" s="52">
        <v>30.76</v>
      </c>
      <c r="BG17" s="53"/>
      <c r="BH17" s="53"/>
      <c r="BI17" s="54">
        <v>5</v>
      </c>
      <c r="BJ17" s="54"/>
      <c r="BK17" s="54"/>
      <c r="BL17" s="54"/>
      <c r="BM17" s="54"/>
      <c r="BN17" s="5">
        <f>BF17+BG17+BH17</f>
        <v>30.76</v>
      </c>
      <c r="BO17" s="15">
        <f>BI17/2</f>
        <v>2.5</v>
      </c>
      <c r="BP17" s="4">
        <f>(BJ17*3)+(BK17*5)+(BL17*5)+(BM17*20)</f>
        <v>0</v>
      </c>
      <c r="BQ17" s="16">
        <f>BN17+BO17+BP17</f>
        <v>33.26</v>
      </c>
      <c r="BR17" s="52">
        <v>48.98</v>
      </c>
      <c r="BS17" s="53"/>
      <c r="BT17" s="53"/>
      <c r="BU17" s="54">
        <v>3</v>
      </c>
      <c r="BV17" s="54"/>
      <c r="BW17" s="54"/>
      <c r="BX17" s="54"/>
      <c r="BY17" s="54"/>
      <c r="BZ17" s="5">
        <f>BR17+BS17+BT17</f>
        <v>48.98</v>
      </c>
      <c r="CA17" s="15">
        <f>BU17/2</f>
        <v>1.5</v>
      </c>
      <c r="CB17" s="4">
        <f>(BV17*3)+(BW17*5)+(BX17*5)+(BY17*20)</f>
        <v>0</v>
      </c>
      <c r="CC17" s="16">
        <f>BZ17+CA17+CB17</f>
        <v>50.48</v>
      </c>
      <c r="CD17" s="52"/>
      <c r="CE17" s="53"/>
      <c r="CF17" s="54"/>
      <c r="CG17" s="54"/>
      <c r="CH17" s="54"/>
      <c r="CI17" s="54"/>
      <c r="CJ17" s="54"/>
      <c r="CK17" s="5">
        <f>CD17+CE17</f>
        <v>0</v>
      </c>
      <c r="CL17" s="15">
        <f>CF17/2</f>
        <v>0</v>
      </c>
      <c r="CM17" s="4">
        <f>(CG17*3)+(CH17*5)+(CI17*5)+(CJ17*20)</f>
        <v>0</v>
      </c>
      <c r="CN17" s="16">
        <f>CK17+CL17+CM17</f>
        <v>0</v>
      </c>
      <c r="CO17" s="52"/>
      <c r="CP17" s="53"/>
      <c r="CQ17" s="54"/>
      <c r="CR17" s="54"/>
      <c r="CS17" s="54"/>
      <c r="CT17" s="54"/>
      <c r="CU17" s="54"/>
      <c r="CV17" s="5">
        <f>CO17+CP17</f>
        <v>0</v>
      </c>
      <c r="CW17" s="15">
        <f>CQ17/2</f>
        <v>0</v>
      </c>
      <c r="CX17" s="4">
        <f>(CR17*3)+(CS17*5)+(CT17*5)+(CU17*20)</f>
        <v>0</v>
      </c>
      <c r="CY17" s="16">
        <f>CV17+CW17+CX17</f>
        <v>0</v>
      </c>
      <c r="CZ17" s="52"/>
      <c r="DA17" s="53"/>
      <c r="DB17" s="54"/>
      <c r="DC17" s="54"/>
      <c r="DD17" s="54"/>
      <c r="DE17" s="54"/>
      <c r="DF17" s="54"/>
      <c r="DG17" s="5">
        <f>CZ17+DA17</f>
        <v>0</v>
      </c>
      <c r="DH17" s="15">
        <f>DB17/2</f>
        <v>0</v>
      </c>
      <c r="DI17" s="4">
        <f>(DC17*3)+(DD17*5)+(DE17*5)+(DF17*20)</f>
        <v>0</v>
      </c>
      <c r="DJ17" s="16">
        <f>DG17+DH17+DI17</f>
        <v>0</v>
      </c>
    </row>
    <row r="18" spans="1:114">
      <c r="A18" s="49"/>
      <c r="B18" s="50"/>
      <c r="C18" s="51"/>
      <c r="D18" s="51"/>
      <c r="E18" s="51"/>
      <c r="F18" s="51"/>
      <c r="G18" s="51"/>
      <c r="H18" s="17" t="str">
        <f>IF(AND(OR($H$2="Y",$I$2="Y"),J18&lt;5,K18&lt;5),IF(AND(J18=J17,K18=K17),H17+1,1),"")</f>
        <v/>
      </c>
      <c r="I18" s="13" t="e">
        <f>IF(AND($I$2="Y",K18&gt;0,OR(AND(H18=1,H26=10),AND(H18=2,#REF!=20),AND(H18=3,H42=30),AND(H18=4,H51=40),AND(H18=5,H60=50),AND(H18=6,H69=60),AND(H18=7,H78=70),AND(H18=8,H87=80),AND(H18=9,H96=90),AND(H18=10,H105=100))),VLOOKUP(K18-1,SortLookup!$A$13:$B$16,2,FALSE),"")</f>
        <v>#REF!</v>
      </c>
      <c r="J18" s="12" t="str">
        <f>IF(ISNA(VLOOKUP(F18,SortLookup!$A$1:$B$5,2,FALSE))," ",VLOOKUP(F18,SortLookup!$A$1:$B$5,2,FALSE))</f>
        <v xml:space="preserve"> </v>
      </c>
      <c r="K18" s="18" t="str">
        <f>IF(ISNA(VLOOKUP(G18,SortLookup!$A$7:$B$11,2,FALSE))," ",VLOOKUP(G18,SortLookup!$A$7:$B$11,2,FALSE))</f>
        <v xml:space="preserve"> </v>
      </c>
      <c r="L18" s="30" t="str">
        <f>IF(M18+N18+O18=0,"",M18+N18+O18)</f>
        <v/>
      </c>
      <c r="M18" s="31">
        <f>AC18+AP18+BB18+BN18+BZ18+CK18+CV18+DG18</f>
        <v>0</v>
      </c>
      <c r="N18" s="6">
        <f>AE18+AR18+BD18+BP18+CB18+CM18+CX18+DI18</f>
        <v>0</v>
      </c>
      <c r="O18" s="34">
        <f>P18/2</f>
        <v>0</v>
      </c>
      <c r="P18" s="35">
        <f>X18+AK18+AW18+BI18+BU18+CF18+CQ18+DB18</f>
        <v>0</v>
      </c>
      <c r="Q18" s="52"/>
      <c r="R18" s="53"/>
      <c r="S18" s="53"/>
      <c r="T18" s="53"/>
      <c r="U18" s="53"/>
      <c r="V18" s="53"/>
      <c r="W18" s="53"/>
      <c r="X18" s="54"/>
      <c r="Y18" s="54"/>
      <c r="Z18" s="54"/>
      <c r="AA18" s="54"/>
      <c r="AB18" s="55"/>
      <c r="AC18" s="5">
        <f>Q18+R18+S18+T18+U18+V18+W18</f>
        <v>0</v>
      </c>
      <c r="AD18" s="15">
        <f>X18/2</f>
        <v>0</v>
      </c>
      <c r="AE18" s="4">
        <f>(Y18*3)+(Z18*5)+(AA18*5)+(AB18*20)</f>
        <v>0</v>
      </c>
      <c r="AF18" s="16">
        <f>AC18+AD18+AE18</f>
        <v>0</v>
      </c>
      <c r="AG18" s="52"/>
      <c r="AH18" s="53"/>
      <c r="AI18" s="53"/>
      <c r="AJ18" s="53"/>
      <c r="AK18" s="54"/>
      <c r="AL18" s="54"/>
      <c r="AM18" s="54"/>
      <c r="AN18" s="54"/>
      <c r="AO18" s="54"/>
      <c r="AP18" s="5">
        <f>AG18+AH18+AI18+AJ18</f>
        <v>0</v>
      </c>
      <c r="AQ18" s="15">
        <f>AK18/2</f>
        <v>0</v>
      </c>
      <c r="AR18" s="4">
        <f>(AL18*3)+(AM18*5)+(AN18*5)+(AO18*20)</f>
        <v>0</v>
      </c>
      <c r="AS18" s="16">
        <f>AP18+AQ18+AR18</f>
        <v>0</v>
      </c>
      <c r="AT18" s="52"/>
      <c r="AU18" s="53"/>
      <c r="AV18" s="53"/>
      <c r="AW18" s="54"/>
      <c r="AX18" s="54"/>
      <c r="AY18" s="54"/>
      <c r="AZ18" s="54"/>
      <c r="BA18" s="54"/>
      <c r="BB18" s="5">
        <f>AT18+AU18+AV18</f>
        <v>0</v>
      </c>
      <c r="BC18" s="15">
        <f>AW18/2</f>
        <v>0</v>
      </c>
      <c r="BD18" s="4">
        <f>(AX18*3)+(AY18*5)+(AZ18*5)+(BA18*20)</f>
        <v>0</v>
      </c>
      <c r="BE18" s="16">
        <f>BB18+BC18+BD18</f>
        <v>0</v>
      </c>
      <c r="BF18" s="52"/>
      <c r="BG18" s="53"/>
      <c r="BH18" s="53"/>
      <c r="BI18" s="54"/>
      <c r="BJ18" s="54"/>
      <c r="BK18" s="54"/>
      <c r="BL18" s="54"/>
      <c r="BM18" s="54"/>
      <c r="BN18" s="5">
        <f>BF18+BG18+BH18</f>
        <v>0</v>
      </c>
      <c r="BO18" s="15">
        <f>BI18/2</f>
        <v>0</v>
      </c>
      <c r="BP18" s="4">
        <f>(BJ18*3)+(BK18*5)+(BL18*5)+(BM18*20)</f>
        <v>0</v>
      </c>
      <c r="BQ18" s="16">
        <f>BN18+BO18+BP18</f>
        <v>0</v>
      </c>
      <c r="BR18" s="52"/>
      <c r="BS18" s="53"/>
      <c r="BT18" s="53"/>
      <c r="BU18" s="54"/>
      <c r="BV18" s="54"/>
      <c r="BW18" s="54"/>
      <c r="BX18" s="54"/>
      <c r="BY18" s="54"/>
      <c r="BZ18" s="5">
        <f>BR18+BS18+BT18</f>
        <v>0</v>
      </c>
      <c r="CA18" s="15">
        <f>BU18/2</f>
        <v>0</v>
      </c>
      <c r="CB18" s="4">
        <f>(BV18*3)+(BW18*5)+(BX18*5)+(BY18*20)</f>
        <v>0</v>
      </c>
      <c r="CC18" s="16">
        <f>BZ18+CA18+CB18</f>
        <v>0</v>
      </c>
      <c r="CD18" s="52"/>
      <c r="CE18" s="53"/>
      <c r="CF18" s="54"/>
      <c r="CG18" s="54"/>
      <c r="CH18" s="54"/>
      <c r="CI18" s="54"/>
      <c r="CJ18" s="54"/>
      <c r="CK18" s="5">
        <f>CD18+CE18</f>
        <v>0</v>
      </c>
      <c r="CL18" s="15">
        <f>CF18/2</f>
        <v>0</v>
      </c>
      <c r="CM18" s="4">
        <f>(CG18*3)+(CH18*5)+(CI18*5)+(CJ18*20)</f>
        <v>0</v>
      </c>
      <c r="CN18" s="16">
        <f>CK18+CL18+CM18</f>
        <v>0</v>
      </c>
      <c r="CO18" s="52"/>
      <c r="CP18" s="53"/>
      <c r="CQ18" s="54"/>
      <c r="CR18" s="54"/>
      <c r="CS18" s="54"/>
      <c r="CT18" s="54"/>
      <c r="CU18" s="54"/>
      <c r="CV18" s="5">
        <f>CO18+CP18</f>
        <v>0</v>
      </c>
      <c r="CW18" s="15">
        <f>CQ18/2</f>
        <v>0</v>
      </c>
      <c r="CX18" s="4">
        <f>(CR18*3)+(CS18*5)+(CT18*5)+(CU18*20)</f>
        <v>0</v>
      </c>
      <c r="CY18" s="16">
        <f>CV18+CW18+CX18</f>
        <v>0</v>
      </c>
      <c r="CZ18" s="52"/>
      <c r="DA18" s="53"/>
      <c r="DB18" s="54"/>
      <c r="DC18" s="54"/>
      <c r="DD18" s="54"/>
      <c r="DE18" s="54"/>
      <c r="DF18" s="54"/>
      <c r="DG18" s="5">
        <f>CZ18+DA18</f>
        <v>0</v>
      </c>
      <c r="DH18" s="15">
        <f>DB18/2</f>
        <v>0</v>
      </c>
      <c r="DI18" s="4">
        <f>(DC18*3)+(DD18*5)+(DE18*5)+(DF18*20)</f>
        <v>0</v>
      </c>
      <c r="DJ18" s="16">
        <f>DG18+DH18+DI18</f>
        <v>0</v>
      </c>
    </row>
    <row r="19" spans="1:114">
      <c r="A19" s="49"/>
      <c r="B19" s="50"/>
      <c r="C19" s="51"/>
      <c r="D19" s="51"/>
      <c r="E19" s="51"/>
      <c r="F19" s="51"/>
      <c r="G19" s="51"/>
      <c r="H19" s="17" t="str">
        <f>IF(AND(OR($H$2="Y",$I$2="Y"),J19&lt;5,K19&lt;5),IF(AND(J19=#REF!,K19=#REF!),#REF!+1,1),"")</f>
        <v/>
      </c>
      <c r="I19" s="13" t="str">
        <f>IF(AND($I$2="Y",K19&gt;0,OR(AND(H19=1,H27=10),AND(H19=2,H36=20),AND(H19=3,H45=30),AND(H19=4,H54=40),AND(H19=5,H63=50),AND(H19=6,H72=60),AND(H19=7,H81=70),AND(H19=8,H90=80),AND(H19=9,H99=90),AND(H19=10,H108=100))),VLOOKUP(K19-1,SortLookup!$A$13:$B$16,2,FALSE),"")</f>
        <v/>
      </c>
      <c r="J19" s="12" t="str">
        <f>IF(ISNA(VLOOKUP(F19,SortLookup!$A$1:$B$5,2,FALSE))," ",VLOOKUP(F19,SortLookup!$A$1:$B$5,2,FALSE))</f>
        <v xml:space="preserve"> </v>
      </c>
      <c r="K19" s="18" t="str">
        <f>IF(ISNA(VLOOKUP(G19,SortLookup!$A$7:$B$11,2,FALSE))," ",VLOOKUP(G19,SortLookup!$A$7:$B$11,2,FALSE))</f>
        <v xml:space="preserve"> </v>
      </c>
      <c r="L19" s="30" t="str">
        <f>IF(M19+N19+O19=0,"",M19+N19+O19)</f>
        <v/>
      </c>
      <c r="M19" s="31">
        <f>AC19+AP19+BB19+BN19+BZ19+CK19+CV19+DG19</f>
        <v>0</v>
      </c>
      <c r="N19" s="6">
        <f>AE19+AR19+BD19+BP19+CB19+CM19+CX19+DI19</f>
        <v>0</v>
      </c>
      <c r="O19" s="34">
        <f>P19/2</f>
        <v>0</v>
      </c>
      <c r="P19" s="35">
        <f>X19+AK19+AW19+BI19+BU19+CF19+CQ19+DB19</f>
        <v>0</v>
      </c>
      <c r="Q19" s="52"/>
      <c r="R19" s="53"/>
      <c r="S19" s="53"/>
      <c r="T19" s="53"/>
      <c r="U19" s="53"/>
      <c r="V19" s="53"/>
      <c r="W19" s="53"/>
      <c r="X19" s="54"/>
      <c r="Y19" s="54"/>
      <c r="Z19" s="54"/>
      <c r="AA19" s="54"/>
      <c r="AB19" s="55"/>
      <c r="AC19" s="5">
        <f>Q19+R19+S19+T19+U19+V19+W19</f>
        <v>0</v>
      </c>
      <c r="AD19" s="15">
        <f>X19/2</f>
        <v>0</v>
      </c>
      <c r="AE19" s="4">
        <f>(Y19*3)+(Z19*5)+(AA19*5)+(AB19*20)</f>
        <v>0</v>
      </c>
      <c r="AF19" s="16">
        <f>AC19+AD19+AE19</f>
        <v>0</v>
      </c>
      <c r="AG19" s="52"/>
      <c r="AH19" s="53"/>
      <c r="AI19" s="53"/>
      <c r="AJ19" s="53"/>
      <c r="AK19" s="54"/>
      <c r="AL19" s="54"/>
      <c r="AM19" s="54"/>
      <c r="AN19" s="54"/>
      <c r="AO19" s="54"/>
      <c r="AP19" s="5">
        <f>AG19+AH19+AI19+AJ19</f>
        <v>0</v>
      </c>
      <c r="AQ19" s="15">
        <f>AK19/2</f>
        <v>0</v>
      </c>
      <c r="AR19" s="4">
        <f>(AL19*3)+(AM19*5)+(AN19*5)+(AO19*20)</f>
        <v>0</v>
      </c>
      <c r="AS19" s="16">
        <f>AP19+AQ19+AR19</f>
        <v>0</v>
      </c>
      <c r="AT19" s="52"/>
      <c r="AU19" s="53"/>
      <c r="AV19" s="53"/>
      <c r="AW19" s="54"/>
      <c r="AX19" s="54"/>
      <c r="AY19" s="54"/>
      <c r="AZ19" s="54"/>
      <c r="BA19" s="54"/>
      <c r="BB19" s="5">
        <f>AT19+AU19+AV19</f>
        <v>0</v>
      </c>
      <c r="BC19" s="15">
        <f>AW19/2</f>
        <v>0</v>
      </c>
      <c r="BD19" s="4">
        <f>(AX19*3)+(AY19*5)+(AZ19*5)+(BA19*20)</f>
        <v>0</v>
      </c>
      <c r="BE19" s="16">
        <f>BB19+BC19+BD19</f>
        <v>0</v>
      </c>
      <c r="BF19" s="52"/>
      <c r="BG19" s="53"/>
      <c r="BH19" s="53"/>
      <c r="BI19" s="54"/>
      <c r="BJ19" s="54"/>
      <c r="BK19" s="54"/>
      <c r="BL19" s="54"/>
      <c r="BM19" s="54"/>
      <c r="BN19" s="5">
        <f>BF19+BG19+BH19</f>
        <v>0</v>
      </c>
      <c r="BO19" s="15">
        <f>BI19/2</f>
        <v>0</v>
      </c>
      <c r="BP19" s="4">
        <f>(BJ19*3)+(BK19*5)+(BL19*5)+(BM19*20)</f>
        <v>0</v>
      </c>
      <c r="BQ19" s="16">
        <f>BN19+BO19+BP19</f>
        <v>0</v>
      </c>
      <c r="BR19" s="52"/>
      <c r="BS19" s="53"/>
      <c r="BT19" s="53"/>
      <c r="BU19" s="54"/>
      <c r="BV19" s="54"/>
      <c r="BW19" s="54"/>
      <c r="BX19" s="54"/>
      <c r="BY19" s="54"/>
      <c r="BZ19" s="5">
        <f>BR19+BS19+BT19</f>
        <v>0</v>
      </c>
      <c r="CA19" s="15">
        <f>BU19/2</f>
        <v>0</v>
      </c>
      <c r="CB19" s="4">
        <f>(BV19*3)+(BW19*5)+(BX19*5)+(BY19*20)</f>
        <v>0</v>
      </c>
      <c r="CC19" s="16">
        <f>BZ19+CA19+CB19</f>
        <v>0</v>
      </c>
      <c r="CD19" s="52"/>
      <c r="CE19" s="53"/>
      <c r="CF19" s="54"/>
      <c r="CG19" s="54"/>
      <c r="CH19" s="54"/>
      <c r="CI19" s="54"/>
      <c r="CJ19" s="54"/>
      <c r="CK19" s="5">
        <f>CD19+CE19</f>
        <v>0</v>
      </c>
      <c r="CL19" s="15">
        <f>CF19/2</f>
        <v>0</v>
      </c>
      <c r="CM19" s="4">
        <f>(CG19*3)+(CH19*5)+(CI19*5)+(CJ19*20)</f>
        <v>0</v>
      </c>
      <c r="CN19" s="16">
        <f>CK19+CL19+CM19</f>
        <v>0</v>
      </c>
      <c r="CO19" s="52"/>
      <c r="CP19" s="53"/>
      <c r="CQ19" s="54"/>
      <c r="CR19" s="54"/>
      <c r="CS19" s="54"/>
      <c r="CT19" s="54"/>
      <c r="CU19" s="54"/>
      <c r="CV19" s="5">
        <f>CO19+CP19</f>
        <v>0</v>
      </c>
      <c r="CW19" s="15">
        <f>CQ19/2</f>
        <v>0</v>
      </c>
      <c r="CX19" s="4">
        <f>(CR19*3)+(CS19*5)+(CT19*5)+(CU19*20)</f>
        <v>0</v>
      </c>
      <c r="CY19" s="16">
        <f>CV19+CW19+CX19</f>
        <v>0</v>
      </c>
      <c r="CZ19" s="52"/>
      <c r="DA19" s="53"/>
      <c r="DB19" s="54"/>
      <c r="DC19" s="54"/>
      <c r="DD19" s="54"/>
      <c r="DE19" s="54"/>
      <c r="DF19" s="54"/>
      <c r="DG19" s="5">
        <f>CZ19+DA19</f>
        <v>0</v>
      </c>
      <c r="DH19" s="15">
        <f>DB19/2</f>
        <v>0</v>
      </c>
      <c r="DI19" s="4">
        <f>(DC19*3)+(DD19*5)+(DE19*5)+(DF19*20)</f>
        <v>0</v>
      </c>
      <c r="DJ19" s="16">
        <f>DG19+DH19+DI19</f>
        <v>0</v>
      </c>
    </row>
    <row r="20" spans="1:114">
      <c r="A20" s="49"/>
      <c r="B20" s="50"/>
      <c r="C20" s="51"/>
      <c r="D20" s="51"/>
      <c r="E20" s="51"/>
      <c r="F20" s="51"/>
      <c r="G20" s="51"/>
      <c r="H20" s="17" t="str">
        <f>IF(AND(OR($H$2="Y",$I$2="Y"),J20&lt;5,K20&lt;5),IF(AND(J20=J19,K20=K19),H19+1,1),"")</f>
        <v/>
      </c>
      <c r="I20" s="13" t="str">
        <f>IF(AND($I$2="Y",K20&gt;0,OR(AND(H20=1,H28=10),AND(H20=2,H36=20),AND(H20=3,H44=30),AND(H20=4,H53=40),AND(H20=5,H62=50),AND(H20=6,H71=60),AND(H20=7,H80=70),AND(H20=8,H89=80),AND(H20=9,H98=90),AND(H20=10,H107=100))),VLOOKUP(K20-1,SortLookup!$A$13:$B$16,2,FALSE),"")</f>
        <v/>
      </c>
      <c r="J20" s="12" t="str">
        <f>IF(ISNA(VLOOKUP(F20,SortLookup!$A$1:$B$5,2,FALSE))," ",VLOOKUP(F20,SortLookup!$A$1:$B$5,2,FALSE))</f>
        <v xml:space="preserve"> </v>
      </c>
      <c r="K20" s="18" t="str">
        <f>IF(ISNA(VLOOKUP(G20,SortLookup!$A$7:$B$11,2,FALSE))," ",VLOOKUP(G20,SortLookup!$A$7:$B$11,2,FALSE))</f>
        <v xml:space="preserve"> </v>
      </c>
      <c r="L20" s="30" t="str">
        <f>IF(M20+N20+O20=0,"",M20+N20+O20)</f>
        <v/>
      </c>
      <c r="M20" s="31">
        <f>AC20+AP20+BB20+BN20+BZ20+CK20+CV20+DG20</f>
        <v>0</v>
      </c>
      <c r="N20" s="6">
        <f>AE20+AR20+BD20+BP20+CB20+CM20+CX20+DI20</f>
        <v>0</v>
      </c>
      <c r="O20" s="34">
        <f>P20/2</f>
        <v>0</v>
      </c>
      <c r="P20" s="35">
        <f>X20+AK20+AW20+BI20+BU20+CF20+CQ20+DB20</f>
        <v>0</v>
      </c>
      <c r="Q20" s="52"/>
      <c r="R20" s="53"/>
      <c r="S20" s="53"/>
      <c r="T20" s="53"/>
      <c r="U20" s="53"/>
      <c r="V20" s="53"/>
      <c r="W20" s="53"/>
      <c r="X20" s="54"/>
      <c r="Y20" s="54"/>
      <c r="Z20" s="54"/>
      <c r="AA20" s="54"/>
      <c r="AB20" s="55"/>
      <c r="AC20" s="5">
        <f>Q20+R20+S20+T20+U20+V20+W20</f>
        <v>0</v>
      </c>
      <c r="AD20" s="15">
        <f>X20/2</f>
        <v>0</v>
      </c>
      <c r="AE20" s="4">
        <f>(Y20*3)+(Z20*5)+(AA20*5)+(AB20*20)</f>
        <v>0</v>
      </c>
      <c r="AF20" s="16">
        <f>AC20+AD20+AE20</f>
        <v>0</v>
      </c>
      <c r="AG20" s="52"/>
      <c r="AH20" s="53"/>
      <c r="AI20" s="53"/>
      <c r="AJ20" s="53"/>
      <c r="AK20" s="54"/>
      <c r="AL20" s="54"/>
      <c r="AM20" s="54"/>
      <c r="AN20" s="54"/>
      <c r="AO20" s="54"/>
      <c r="AP20" s="5">
        <f>AG20+AH20+AI20+AJ20</f>
        <v>0</v>
      </c>
      <c r="AQ20" s="15">
        <f>AK20/2</f>
        <v>0</v>
      </c>
      <c r="AR20" s="4">
        <f>(AL20*3)+(AM20*5)+(AN20*5)+(AO20*20)</f>
        <v>0</v>
      </c>
      <c r="AS20" s="16">
        <f>AP20+AQ20+AR20</f>
        <v>0</v>
      </c>
      <c r="AT20" s="52"/>
      <c r="AU20" s="53"/>
      <c r="AV20" s="53"/>
      <c r="AW20" s="54"/>
      <c r="AX20" s="54"/>
      <c r="AY20" s="54"/>
      <c r="AZ20" s="54"/>
      <c r="BA20" s="54"/>
      <c r="BB20" s="5">
        <f>AT20+AU20+AV20</f>
        <v>0</v>
      </c>
      <c r="BC20" s="15">
        <f>AW20/2</f>
        <v>0</v>
      </c>
      <c r="BD20" s="4">
        <f>(AX20*3)+(AY20*5)+(AZ20*5)+(BA20*20)</f>
        <v>0</v>
      </c>
      <c r="BE20" s="16">
        <f>BB20+BC20+BD20</f>
        <v>0</v>
      </c>
      <c r="BF20" s="52"/>
      <c r="BG20" s="53"/>
      <c r="BH20" s="53"/>
      <c r="BI20" s="54"/>
      <c r="BJ20" s="54"/>
      <c r="BK20" s="54"/>
      <c r="BL20" s="54"/>
      <c r="BM20" s="54"/>
      <c r="BN20" s="5">
        <f>BF20+BG20+BH20</f>
        <v>0</v>
      </c>
      <c r="BO20" s="15">
        <f>BI20/2</f>
        <v>0</v>
      </c>
      <c r="BP20" s="4">
        <f>(BJ20*3)+(BK20*5)+(BL20*5)+(BM20*20)</f>
        <v>0</v>
      </c>
      <c r="BQ20" s="16">
        <f>BN20+BO20+BP20</f>
        <v>0</v>
      </c>
      <c r="BR20" s="52"/>
      <c r="BS20" s="53"/>
      <c r="BT20" s="53"/>
      <c r="BU20" s="54"/>
      <c r="BV20" s="54"/>
      <c r="BW20" s="54"/>
      <c r="BX20" s="54"/>
      <c r="BY20" s="54"/>
      <c r="BZ20" s="5">
        <f>BR20+BS20+BT20</f>
        <v>0</v>
      </c>
      <c r="CA20" s="15">
        <f>BU20/2</f>
        <v>0</v>
      </c>
      <c r="CB20" s="4">
        <f>(BV20*3)+(BW20*5)+(BX20*5)+(BY20*20)</f>
        <v>0</v>
      </c>
      <c r="CC20" s="16">
        <f>BZ20+CA20+CB20</f>
        <v>0</v>
      </c>
      <c r="CD20" s="52"/>
      <c r="CE20" s="53"/>
      <c r="CF20" s="54"/>
      <c r="CG20" s="54"/>
      <c r="CH20" s="54"/>
      <c r="CI20" s="54"/>
      <c r="CJ20" s="54"/>
      <c r="CK20" s="5">
        <f>CD20+CE20</f>
        <v>0</v>
      </c>
      <c r="CL20" s="15">
        <f>CF20/2</f>
        <v>0</v>
      </c>
      <c r="CM20" s="4">
        <f>(CG20*3)+(CH20*5)+(CI20*5)+(CJ20*20)</f>
        <v>0</v>
      </c>
      <c r="CN20" s="16">
        <f>CK20+CL20+CM20</f>
        <v>0</v>
      </c>
      <c r="CO20" s="52"/>
      <c r="CP20" s="53"/>
      <c r="CQ20" s="54"/>
      <c r="CR20" s="54"/>
      <c r="CS20" s="54"/>
      <c r="CT20" s="54"/>
      <c r="CU20" s="54"/>
      <c r="CV20" s="5">
        <f>CO20+CP20</f>
        <v>0</v>
      </c>
      <c r="CW20" s="15">
        <f>CQ20/2</f>
        <v>0</v>
      </c>
      <c r="CX20" s="4">
        <f>(CR20*3)+(CS20*5)+(CT20*5)+(CU20*20)</f>
        <v>0</v>
      </c>
      <c r="CY20" s="16">
        <f>CV20+CW20+CX20</f>
        <v>0</v>
      </c>
      <c r="CZ20" s="52"/>
      <c r="DA20" s="53"/>
      <c r="DB20" s="54"/>
      <c r="DC20" s="54"/>
      <c r="DD20" s="54"/>
      <c r="DE20" s="54"/>
      <c r="DF20" s="54"/>
      <c r="DG20" s="5">
        <f>CZ20+DA20</f>
        <v>0</v>
      </c>
      <c r="DH20" s="15">
        <f>DB20/2</f>
        <v>0</v>
      </c>
      <c r="DI20" s="4">
        <f>(DC20*3)+(DD20*5)+(DE20*5)+(DF20*20)</f>
        <v>0</v>
      </c>
      <c r="DJ20" s="16">
        <f>DG20+DH20+DI20</f>
        <v>0</v>
      </c>
    </row>
    <row r="21" spans="1:114">
      <c r="A21" s="49"/>
      <c r="B21" s="50"/>
      <c r="C21" s="51"/>
      <c r="D21" s="51"/>
      <c r="E21" s="51"/>
      <c r="F21" s="51"/>
      <c r="G21" s="51"/>
      <c r="H21" s="17" t="str">
        <f>IF(AND(OR($H$2="Y",$I$2="Y"),J21&lt;5,K21&lt;5),IF(AND(J21=J20,K21=K20),H20+1,1),"")</f>
        <v/>
      </c>
      <c r="I21" s="13" t="str">
        <f>IF(AND($I$2="Y",K21&gt;0,OR(AND(H21=1,H29=10),AND(H21=2,H37=20),AND(H21=3,H45=30),AND(H21=4,H54=40),AND(H21=5,H63=50),AND(H21=6,H72=60),AND(H21=7,H81=70),AND(H21=8,H90=80),AND(H21=9,H99=90),AND(H21=10,H108=100))),VLOOKUP(K21-1,SortLookup!$A$13:$B$16,2,FALSE),"")</f>
        <v/>
      </c>
      <c r="J21" s="12" t="str">
        <f>IF(ISNA(VLOOKUP(F21,SortLookup!$A$1:$B$5,2,FALSE))," ",VLOOKUP(F21,SortLookup!$A$1:$B$5,2,FALSE))</f>
        <v xml:space="preserve"> </v>
      </c>
      <c r="K21" s="18" t="str">
        <f>IF(ISNA(VLOOKUP(G21,SortLookup!$A$7:$B$11,2,FALSE))," ",VLOOKUP(G21,SortLookup!$A$7:$B$11,2,FALSE))</f>
        <v xml:space="preserve"> </v>
      </c>
      <c r="L21" s="30" t="str">
        <f>IF(M21+N21+O21=0,"",M21+N21+O21)</f>
        <v/>
      </c>
      <c r="M21" s="31">
        <f>AC21+AP21+BB21+BN21+BZ21+CK21+CV21+DG21</f>
        <v>0</v>
      </c>
      <c r="N21" s="6">
        <f>AE21+AR21+BD21+BP21+CB21+CM21+CX21+DI21</f>
        <v>0</v>
      </c>
      <c r="O21" s="34">
        <f>P21/2</f>
        <v>0</v>
      </c>
      <c r="P21" s="35">
        <f>X21+AK21+AW21+BI21+BU21+CF21+CQ21+DB21</f>
        <v>0</v>
      </c>
      <c r="Q21" s="52"/>
      <c r="R21" s="53"/>
      <c r="S21" s="53"/>
      <c r="T21" s="53"/>
      <c r="U21" s="53"/>
      <c r="V21" s="53"/>
      <c r="W21" s="53"/>
      <c r="X21" s="54"/>
      <c r="Y21" s="54"/>
      <c r="Z21" s="54"/>
      <c r="AA21" s="54"/>
      <c r="AB21" s="55"/>
      <c r="AC21" s="5">
        <f>Q21+R21+S21+T21+U21+V21+W21</f>
        <v>0</v>
      </c>
      <c r="AD21" s="15">
        <f>X21/2</f>
        <v>0</v>
      </c>
      <c r="AE21" s="4">
        <f>(Y21*3)+(Z21*5)+(AA21*5)+(AB21*20)</f>
        <v>0</v>
      </c>
      <c r="AF21" s="16">
        <f>AC21+AD21+AE21</f>
        <v>0</v>
      </c>
      <c r="AG21" s="52"/>
      <c r="AH21" s="53"/>
      <c r="AI21" s="53"/>
      <c r="AJ21" s="53"/>
      <c r="AK21" s="54"/>
      <c r="AL21" s="54"/>
      <c r="AM21" s="54"/>
      <c r="AN21" s="54"/>
      <c r="AO21" s="54"/>
      <c r="AP21" s="5">
        <f>AG21+AH21+AI21+AJ21</f>
        <v>0</v>
      </c>
      <c r="AQ21" s="15">
        <f>AK21/2</f>
        <v>0</v>
      </c>
      <c r="AR21" s="4">
        <f>(AL21*3)+(AM21*5)+(AN21*5)+(AO21*20)</f>
        <v>0</v>
      </c>
      <c r="AS21" s="16">
        <f>AP21+AQ21+AR21</f>
        <v>0</v>
      </c>
      <c r="AT21" s="52"/>
      <c r="AU21" s="53"/>
      <c r="AV21" s="53"/>
      <c r="AW21" s="54"/>
      <c r="AX21" s="54"/>
      <c r="AY21" s="54"/>
      <c r="AZ21" s="54"/>
      <c r="BA21" s="54"/>
      <c r="BB21" s="5">
        <f>AT21+AU21+AV21</f>
        <v>0</v>
      </c>
      <c r="BC21" s="15">
        <f>AW21/2</f>
        <v>0</v>
      </c>
      <c r="BD21" s="4">
        <f>(AX21*3)+(AY21*5)+(AZ21*5)+(BA21*20)</f>
        <v>0</v>
      </c>
      <c r="BE21" s="16">
        <f>BB21+BC21+BD21</f>
        <v>0</v>
      </c>
      <c r="BF21" s="52"/>
      <c r="BG21" s="53"/>
      <c r="BH21" s="53"/>
      <c r="BI21" s="54"/>
      <c r="BJ21" s="54"/>
      <c r="BK21" s="54"/>
      <c r="BL21" s="54"/>
      <c r="BM21" s="54"/>
      <c r="BN21" s="5">
        <f>BF21+BG21+BH21</f>
        <v>0</v>
      </c>
      <c r="BO21" s="15">
        <f>BI21/2</f>
        <v>0</v>
      </c>
      <c r="BP21" s="4">
        <f>(BJ21*3)+(BK21*5)+(BL21*5)+(BM21*20)</f>
        <v>0</v>
      </c>
      <c r="BQ21" s="16">
        <f>BN21+BO21+BP21</f>
        <v>0</v>
      </c>
      <c r="BR21" s="52"/>
      <c r="BS21" s="53"/>
      <c r="BT21" s="53"/>
      <c r="BU21" s="54"/>
      <c r="BV21" s="54"/>
      <c r="BW21" s="54"/>
      <c r="BX21" s="54"/>
      <c r="BY21" s="54"/>
      <c r="BZ21" s="5">
        <f>BR21+BS21+BT21</f>
        <v>0</v>
      </c>
      <c r="CA21" s="15">
        <f>BU21/2</f>
        <v>0</v>
      </c>
      <c r="CB21" s="4">
        <f>(BV21*3)+(BW21*5)+(BX21*5)+(BY21*20)</f>
        <v>0</v>
      </c>
      <c r="CC21" s="16">
        <f>BZ21+CA21+CB21</f>
        <v>0</v>
      </c>
      <c r="CD21" s="52"/>
      <c r="CE21" s="53"/>
      <c r="CF21" s="54"/>
      <c r="CG21" s="54"/>
      <c r="CH21" s="54"/>
      <c r="CI21" s="54"/>
      <c r="CJ21" s="54"/>
      <c r="CK21" s="5">
        <f>CD21+CE21</f>
        <v>0</v>
      </c>
      <c r="CL21" s="15">
        <f>CF21/2</f>
        <v>0</v>
      </c>
      <c r="CM21" s="4">
        <f>(CG21*3)+(CH21*5)+(CI21*5)+(CJ21*20)</f>
        <v>0</v>
      </c>
      <c r="CN21" s="16">
        <f>CK21+CL21+CM21</f>
        <v>0</v>
      </c>
      <c r="CO21" s="52"/>
      <c r="CP21" s="53"/>
      <c r="CQ21" s="54"/>
      <c r="CR21" s="54"/>
      <c r="CS21" s="54"/>
      <c r="CT21" s="54"/>
      <c r="CU21" s="54"/>
      <c r="CV21" s="5">
        <f>CO21+CP21</f>
        <v>0</v>
      </c>
      <c r="CW21" s="15">
        <f>CQ21/2</f>
        <v>0</v>
      </c>
      <c r="CX21" s="4">
        <f>(CR21*3)+(CS21*5)+(CT21*5)+(CU21*20)</f>
        <v>0</v>
      </c>
      <c r="CY21" s="16">
        <f>CV21+CW21+CX21</f>
        <v>0</v>
      </c>
      <c r="CZ21" s="52"/>
      <c r="DA21" s="53"/>
      <c r="DB21" s="54"/>
      <c r="DC21" s="54"/>
      <c r="DD21" s="54"/>
      <c r="DE21" s="54"/>
      <c r="DF21" s="54"/>
      <c r="DG21" s="5">
        <f>CZ21+DA21</f>
        <v>0</v>
      </c>
      <c r="DH21" s="15">
        <f>DB21/2</f>
        <v>0</v>
      </c>
      <c r="DI21" s="4">
        <f>(DC21*3)+(DD21*5)+(DE21*5)+(DF21*20)</f>
        <v>0</v>
      </c>
      <c r="DJ21" s="16">
        <f>DG21+DH21+DI21</f>
        <v>0</v>
      </c>
    </row>
    <row r="22" spans="1:114">
      <c r="A22" s="49"/>
      <c r="B22" s="50"/>
      <c r="C22" s="51"/>
      <c r="D22" s="51"/>
      <c r="E22" s="51"/>
      <c r="F22" s="51"/>
      <c r="G22" s="51"/>
      <c r="H22" s="17" t="str">
        <f>IF(AND(OR($H$2="Y",$I$2="Y"),J22&lt;5,K22&lt;5),IF(AND(J22=J21,K22=K21),H21+1,1),"")</f>
        <v/>
      </c>
      <c r="I22" s="13" t="str">
        <f>IF(AND($I$2="Y",K22&gt;0,OR(AND(H22=1,H31=10),AND(H22=2,H40=20),AND(H22=3,H49=30),AND(H22=4,H58=40),AND(H22=5,H67=50),AND(H22=6,H76=60),AND(H22=7,H85=70),AND(H22=8,H94=80),AND(H22=9,H103=90),AND(H22=10,H112=100))),VLOOKUP(K22-1,SortLookup!$A$13:$B$16,2,FALSE),"")</f>
        <v/>
      </c>
      <c r="J22" s="12" t="str">
        <f>IF(ISNA(VLOOKUP(F22,SortLookup!$A$1:$B$5,2,FALSE))," ",VLOOKUP(F22,SortLookup!$A$1:$B$5,2,FALSE))</f>
        <v xml:space="preserve"> </v>
      </c>
      <c r="K22" s="18" t="str">
        <f>IF(ISNA(VLOOKUP(G22,SortLookup!$A$7:$B$11,2,FALSE))," ",VLOOKUP(G22,SortLookup!$A$7:$B$11,2,FALSE))</f>
        <v xml:space="preserve"> </v>
      </c>
      <c r="L22" s="30" t="str">
        <f>IF(M22+N22+O22=0,"",M22+N22+O22)</f>
        <v/>
      </c>
      <c r="M22" s="31">
        <f>AC22+AP22+BB22+BN22+BZ22+CK22+CV22+DG22</f>
        <v>0</v>
      </c>
      <c r="N22" s="6">
        <f>AE22+AR22+BD22+BP22+CB22+CM22+CX22+DI22</f>
        <v>0</v>
      </c>
      <c r="O22" s="34">
        <f>P22/2</f>
        <v>0</v>
      </c>
      <c r="P22" s="35">
        <f>X22+AK22+AW22+BI22+BU22+CF22+CQ22+DB22</f>
        <v>0</v>
      </c>
      <c r="Q22" s="52"/>
      <c r="R22" s="53"/>
      <c r="S22" s="53"/>
      <c r="T22" s="53"/>
      <c r="U22" s="53"/>
      <c r="V22" s="53"/>
      <c r="W22" s="53"/>
      <c r="X22" s="54"/>
      <c r="Y22" s="54"/>
      <c r="Z22" s="54"/>
      <c r="AA22" s="54"/>
      <c r="AB22" s="55"/>
      <c r="AC22" s="5">
        <f>Q22+R22+S22+T22+U22+V22+W22</f>
        <v>0</v>
      </c>
      <c r="AD22" s="15">
        <f>X22/2</f>
        <v>0</v>
      </c>
      <c r="AE22" s="4">
        <f>(Y22*3)+(Z22*5)+(AA22*5)+(AB22*20)</f>
        <v>0</v>
      </c>
      <c r="AF22" s="16">
        <f>AC22+AD22+AE22</f>
        <v>0</v>
      </c>
      <c r="AG22" s="52"/>
      <c r="AH22" s="53"/>
      <c r="AI22" s="53"/>
      <c r="AJ22" s="53"/>
      <c r="AK22" s="54"/>
      <c r="AL22" s="54"/>
      <c r="AM22" s="54"/>
      <c r="AN22" s="54"/>
      <c r="AO22" s="54"/>
      <c r="AP22" s="5">
        <f>AG22+AH22+AI22+AJ22</f>
        <v>0</v>
      </c>
      <c r="AQ22" s="15">
        <f>AK22/2</f>
        <v>0</v>
      </c>
      <c r="AR22" s="4">
        <f>(AL22*3)+(AM22*5)+(AN22*5)+(AO22*20)</f>
        <v>0</v>
      </c>
      <c r="AS22" s="16">
        <f>AP22+AQ22+AR22</f>
        <v>0</v>
      </c>
      <c r="AT22" s="52"/>
      <c r="AU22" s="53"/>
      <c r="AV22" s="53"/>
      <c r="AW22" s="54"/>
      <c r="AX22" s="54"/>
      <c r="AY22" s="54"/>
      <c r="AZ22" s="54"/>
      <c r="BA22" s="54"/>
      <c r="BB22" s="5">
        <f>AT22+AU22+AV22</f>
        <v>0</v>
      </c>
      <c r="BC22" s="15">
        <f>AW22/2</f>
        <v>0</v>
      </c>
      <c r="BD22" s="4">
        <f>(AX22*3)+(AY22*5)+(AZ22*5)+(BA22*20)</f>
        <v>0</v>
      </c>
      <c r="BE22" s="16">
        <f>BB22+BC22+BD22</f>
        <v>0</v>
      </c>
      <c r="BF22" s="52"/>
      <c r="BG22" s="53"/>
      <c r="BH22" s="53"/>
      <c r="BI22" s="54"/>
      <c r="BJ22" s="54"/>
      <c r="BK22" s="54"/>
      <c r="BL22" s="54"/>
      <c r="BM22" s="54"/>
      <c r="BN22" s="5">
        <f>BF22+BG22+BH22</f>
        <v>0</v>
      </c>
      <c r="BO22" s="15">
        <f>BI22/2</f>
        <v>0</v>
      </c>
      <c r="BP22" s="4">
        <f>(BJ22*3)+(BK22*5)+(BL22*5)+(BM22*20)</f>
        <v>0</v>
      </c>
      <c r="BQ22" s="16">
        <f>BN22+BO22+BP22</f>
        <v>0</v>
      </c>
      <c r="BR22" s="52"/>
      <c r="BS22" s="53"/>
      <c r="BT22" s="53"/>
      <c r="BU22" s="54"/>
      <c r="BV22" s="54"/>
      <c r="BW22" s="54"/>
      <c r="BX22" s="54"/>
      <c r="BY22" s="54"/>
      <c r="BZ22" s="5">
        <f>BR22+BS22+BT22</f>
        <v>0</v>
      </c>
      <c r="CA22" s="15">
        <f>BU22/2</f>
        <v>0</v>
      </c>
      <c r="CB22" s="4">
        <f>(BV22*3)+(BW22*5)+(BX22*5)+(BY22*20)</f>
        <v>0</v>
      </c>
      <c r="CC22" s="16">
        <f>BZ22+CA22+CB22</f>
        <v>0</v>
      </c>
      <c r="CD22" s="52"/>
      <c r="CE22" s="53"/>
      <c r="CF22" s="54"/>
      <c r="CG22" s="54"/>
      <c r="CH22" s="54"/>
      <c r="CI22" s="54"/>
      <c r="CJ22" s="54"/>
      <c r="CK22" s="5">
        <f>CD22+CE22</f>
        <v>0</v>
      </c>
      <c r="CL22" s="15">
        <f>CF22/2</f>
        <v>0</v>
      </c>
      <c r="CM22" s="4">
        <f>(CG22*3)+(CH22*5)+(CI22*5)+(CJ22*20)</f>
        <v>0</v>
      </c>
      <c r="CN22" s="16">
        <f>CK22+CL22+CM22</f>
        <v>0</v>
      </c>
      <c r="CO22" s="52"/>
      <c r="CP22" s="53"/>
      <c r="CQ22" s="54"/>
      <c r="CR22" s="54"/>
      <c r="CS22" s="54"/>
      <c r="CT22" s="54"/>
      <c r="CU22" s="54"/>
      <c r="CV22" s="5">
        <f>CO22+CP22</f>
        <v>0</v>
      </c>
      <c r="CW22" s="15">
        <f>CQ22/2</f>
        <v>0</v>
      </c>
      <c r="CX22" s="4">
        <f>(CR22*3)+(CS22*5)+(CT22*5)+(CU22*20)</f>
        <v>0</v>
      </c>
      <c r="CY22" s="16">
        <f>CV22+CW22+CX22</f>
        <v>0</v>
      </c>
      <c r="CZ22" s="52"/>
      <c r="DA22" s="53"/>
      <c r="DB22" s="54"/>
      <c r="DC22" s="54"/>
      <c r="DD22" s="54"/>
      <c r="DE22" s="54"/>
      <c r="DF22" s="54"/>
      <c r="DG22" s="5">
        <f>CZ22+DA22</f>
        <v>0</v>
      </c>
      <c r="DH22" s="15">
        <f>DB22/2</f>
        <v>0</v>
      </c>
      <c r="DI22" s="4">
        <f>(DC22*3)+(DD22*5)+(DE22*5)+(DF22*20)</f>
        <v>0</v>
      </c>
      <c r="DJ22" s="16">
        <f>DG22+DH22+DI22</f>
        <v>0</v>
      </c>
    </row>
    <row r="23" spans="1:114">
      <c r="A23" s="49"/>
      <c r="B23" s="50"/>
      <c r="C23" s="51"/>
      <c r="D23" s="51"/>
      <c r="E23" s="51"/>
      <c r="F23" s="51"/>
      <c r="G23" s="51"/>
      <c r="H23" s="17" t="str">
        <f>IF(AND(OR($H$2="Y",$I$2="Y"),J23&lt;5,K23&lt;5),IF(AND(J23=J22,K23=K22),H22+1,1),"")</f>
        <v/>
      </c>
      <c r="I23" s="13" t="str">
        <f>IF(AND($I$2="Y",K23&gt;0,OR(AND(H23=1,H31=10),AND(H23=2,H40=20),AND(H23=3,H49=30),AND(H23=4,H58=40),AND(H23=5,H67=50),AND(H23=6,H76=60),AND(H23=7,H85=70),AND(H23=8,H94=80),AND(H23=9,H103=90),AND(H23=10,H112=100))),VLOOKUP(K23-1,SortLookup!$A$13:$B$16,2,FALSE),"")</f>
        <v/>
      </c>
      <c r="J23" s="12" t="str">
        <f>IF(ISNA(VLOOKUP(F23,SortLookup!$A$1:$B$5,2,FALSE))," ",VLOOKUP(F23,SortLookup!$A$1:$B$5,2,FALSE))</f>
        <v xml:space="preserve"> </v>
      </c>
      <c r="K23" s="18" t="str">
        <f>IF(ISNA(VLOOKUP(G23,SortLookup!$A$7:$B$11,2,FALSE))," ",VLOOKUP(G23,SortLookup!$A$7:$B$11,2,FALSE))</f>
        <v xml:space="preserve"> </v>
      </c>
      <c r="L23" s="30" t="str">
        <f>IF(M23+N23+O23=0,"",M23+N23+O23)</f>
        <v/>
      </c>
      <c r="M23" s="31">
        <f>AC23+AP23+BB23+BN23+BZ23+CK23+CV23+DG23</f>
        <v>0</v>
      </c>
      <c r="N23" s="6">
        <f>AE23+AR23+BD23+BP23+CB23+CM23+CX23+DI23</f>
        <v>0</v>
      </c>
      <c r="O23" s="34">
        <f>P23/2</f>
        <v>0</v>
      </c>
      <c r="P23" s="35">
        <f>X23+AK23+AW23+BI23+BU23+CF23+CQ23+DB23</f>
        <v>0</v>
      </c>
      <c r="Q23" s="52"/>
      <c r="R23" s="53"/>
      <c r="S23" s="53"/>
      <c r="T23" s="53"/>
      <c r="U23" s="53"/>
      <c r="V23" s="53"/>
      <c r="W23" s="53"/>
      <c r="X23" s="54"/>
      <c r="Y23" s="54"/>
      <c r="Z23" s="54"/>
      <c r="AA23" s="54"/>
      <c r="AB23" s="55"/>
      <c r="AC23" s="5">
        <f>Q23+R23+S23+T23+U23+V23+W23</f>
        <v>0</v>
      </c>
      <c r="AD23" s="15">
        <f>X23/2</f>
        <v>0</v>
      </c>
      <c r="AE23" s="4">
        <f>(Y23*3)+(Z23*5)+(AA23*5)+(AB23*20)</f>
        <v>0</v>
      </c>
      <c r="AF23" s="16">
        <f>AC23+AD23+AE23</f>
        <v>0</v>
      </c>
      <c r="AG23" s="52"/>
      <c r="AH23" s="53"/>
      <c r="AI23" s="53"/>
      <c r="AJ23" s="53"/>
      <c r="AK23" s="54"/>
      <c r="AL23" s="54"/>
      <c r="AM23" s="54"/>
      <c r="AN23" s="54"/>
      <c r="AO23" s="54"/>
      <c r="AP23" s="5">
        <f>AG23+AH23+AI23+AJ23</f>
        <v>0</v>
      </c>
      <c r="AQ23" s="15">
        <f>AK23/2</f>
        <v>0</v>
      </c>
      <c r="AR23" s="4">
        <f>(AL23*3)+(AM23*5)+(AN23*5)+(AO23*20)</f>
        <v>0</v>
      </c>
      <c r="AS23" s="16">
        <f>AP23+AQ23+AR23</f>
        <v>0</v>
      </c>
      <c r="AT23" s="52"/>
      <c r="AU23" s="53"/>
      <c r="AV23" s="53"/>
      <c r="AW23" s="54"/>
      <c r="AX23" s="54"/>
      <c r="AY23" s="54"/>
      <c r="AZ23" s="54"/>
      <c r="BA23" s="54"/>
      <c r="BB23" s="5">
        <f>AT23+AU23+AV23</f>
        <v>0</v>
      </c>
      <c r="BC23" s="15">
        <f>AW23/2</f>
        <v>0</v>
      </c>
      <c r="BD23" s="4">
        <f>(AX23*3)+(AY23*5)+(AZ23*5)+(BA23*20)</f>
        <v>0</v>
      </c>
      <c r="BE23" s="16">
        <f>BB23+BC23+BD23</f>
        <v>0</v>
      </c>
      <c r="BF23" s="52"/>
      <c r="BG23" s="53"/>
      <c r="BH23" s="53"/>
      <c r="BI23" s="54"/>
      <c r="BJ23" s="54"/>
      <c r="BK23" s="54"/>
      <c r="BL23" s="54"/>
      <c r="BM23" s="54"/>
      <c r="BN23" s="5">
        <f>BF23+BG23+BH23</f>
        <v>0</v>
      </c>
      <c r="BO23" s="15">
        <f>BI23/2</f>
        <v>0</v>
      </c>
      <c r="BP23" s="4">
        <f>(BJ23*3)+(BK23*5)+(BL23*5)+(BM23*20)</f>
        <v>0</v>
      </c>
      <c r="BQ23" s="16">
        <f>BN23+BO23+BP23</f>
        <v>0</v>
      </c>
      <c r="BR23" s="52"/>
      <c r="BS23" s="53"/>
      <c r="BT23" s="53"/>
      <c r="BU23" s="54"/>
      <c r="BV23" s="54"/>
      <c r="BW23" s="54"/>
      <c r="BX23" s="54"/>
      <c r="BY23" s="54"/>
      <c r="BZ23" s="5">
        <f>BR23+BS23+BT23</f>
        <v>0</v>
      </c>
      <c r="CA23" s="15">
        <f>BU23/2</f>
        <v>0</v>
      </c>
      <c r="CB23" s="4">
        <f>(BV23*3)+(BW23*5)+(BX23*5)+(BY23*20)</f>
        <v>0</v>
      </c>
      <c r="CC23" s="16">
        <f>BZ23+CA23+CB23</f>
        <v>0</v>
      </c>
      <c r="CD23" s="52"/>
      <c r="CE23" s="53"/>
      <c r="CF23" s="54"/>
      <c r="CG23" s="54"/>
      <c r="CH23" s="54"/>
      <c r="CI23" s="54"/>
      <c r="CJ23" s="54"/>
      <c r="CK23" s="5">
        <f>CD23+CE23</f>
        <v>0</v>
      </c>
      <c r="CL23" s="15">
        <f>CF23/2</f>
        <v>0</v>
      </c>
      <c r="CM23" s="4">
        <f>(CG23*3)+(CH23*5)+(CI23*5)+(CJ23*20)</f>
        <v>0</v>
      </c>
      <c r="CN23" s="16">
        <f>CK23+CL23+CM23</f>
        <v>0</v>
      </c>
      <c r="CO23" s="52"/>
      <c r="CP23" s="53"/>
      <c r="CQ23" s="54"/>
      <c r="CR23" s="54"/>
      <c r="CS23" s="54"/>
      <c r="CT23" s="54"/>
      <c r="CU23" s="54"/>
      <c r="CV23" s="5">
        <f>CO23+CP23</f>
        <v>0</v>
      </c>
      <c r="CW23" s="15">
        <f>CQ23/2</f>
        <v>0</v>
      </c>
      <c r="CX23" s="4">
        <f>(CR23*3)+(CS23*5)+(CT23*5)+(CU23*20)</f>
        <v>0</v>
      </c>
      <c r="CY23" s="16">
        <f>CV23+CW23+CX23</f>
        <v>0</v>
      </c>
      <c r="CZ23" s="52"/>
      <c r="DA23" s="53"/>
      <c r="DB23" s="54"/>
      <c r="DC23" s="54"/>
      <c r="DD23" s="54"/>
      <c r="DE23" s="54"/>
      <c r="DF23" s="54"/>
      <c r="DG23" s="5">
        <f>CZ23+DA23</f>
        <v>0</v>
      </c>
      <c r="DH23" s="15">
        <f>DB23/2</f>
        <v>0</v>
      </c>
      <c r="DI23" s="4">
        <f>(DC23*3)+(DD23*5)+(DE23*5)+(DF23*20)</f>
        <v>0</v>
      </c>
      <c r="DJ23" s="16">
        <f>DG23+DH23+DI23</f>
        <v>0</v>
      </c>
    </row>
    <row r="24" spans="1:114">
      <c r="A24" s="49"/>
      <c r="B24" s="50"/>
      <c r="C24" s="51"/>
      <c r="D24" s="51"/>
      <c r="E24" s="51"/>
      <c r="F24" s="51"/>
      <c r="G24" s="51"/>
      <c r="H24" s="17" t="str">
        <f>IF(AND(OR($H$2="Y",$I$2="Y"),J24&lt;5,K24&lt;5),IF(AND(J24=J23,K24=K23),H23+1,1),"")</f>
        <v/>
      </c>
      <c r="I24" s="13" t="str">
        <f>IF(AND($I$2="Y",K24&gt;0,OR(AND(H24=1,H31=10),AND(H24=2,H39=20),AND(H24=3,H48=30),AND(H24=4,H57=40),AND(H24=5,H66=50),AND(H24=6,H75=60),AND(H24=7,H84=70),AND(H24=8,H93=80),AND(H24=9,H102=90),AND(H24=10,H111=100))),VLOOKUP(K24-1,SortLookup!$A$13:$B$16,2,FALSE),"")</f>
        <v/>
      </c>
      <c r="J24" s="12" t="str">
        <f>IF(ISNA(VLOOKUP(F24,SortLookup!$A$1:$B$5,2,FALSE))," ",VLOOKUP(F24,SortLookup!$A$1:$B$5,2,FALSE))</f>
        <v xml:space="preserve"> </v>
      </c>
      <c r="K24" s="18" t="str">
        <f>IF(ISNA(VLOOKUP(G24,SortLookup!$A$7:$B$11,2,FALSE))," ",VLOOKUP(G24,SortLookup!$A$7:$B$11,2,FALSE))</f>
        <v xml:space="preserve"> </v>
      </c>
      <c r="L24" s="30" t="str">
        <f>IF(M24+N24+O24=0,"",M24+N24+O24)</f>
        <v/>
      </c>
      <c r="M24" s="31">
        <f>AC24+AP24+BB24+BN24+BZ24+CK24+CV24+DG24</f>
        <v>0</v>
      </c>
      <c r="N24" s="6">
        <f>AE24+AR24+BD24+BP24+CB24+CM24+CX24+DI24</f>
        <v>0</v>
      </c>
      <c r="O24" s="34">
        <f>P24/2</f>
        <v>0</v>
      </c>
      <c r="P24" s="35">
        <f>X24+AK24+AW24+BI24+BU24+CF24+CQ24+DB24</f>
        <v>0</v>
      </c>
      <c r="Q24" s="52"/>
      <c r="R24" s="53"/>
      <c r="S24" s="53"/>
      <c r="T24" s="53"/>
      <c r="U24" s="53"/>
      <c r="V24" s="53"/>
      <c r="W24" s="53"/>
      <c r="X24" s="54"/>
      <c r="Y24" s="54"/>
      <c r="Z24" s="54"/>
      <c r="AA24" s="54"/>
      <c r="AB24" s="55"/>
      <c r="AC24" s="5">
        <f>Q24+R24+S24+T24+U24+V24+W24</f>
        <v>0</v>
      </c>
      <c r="AD24" s="15">
        <f>X24/2</f>
        <v>0</v>
      </c>
      <c r="AE24" s="4">
        <f>(Y24*3)+(Z24*5)+(AA24*5)+(AB24*20)</f>
        <v>0</v>
      </c>
      <c r="AF24" s="16">
        <f>AC24+AD24+AE24</f>
        <v>0</v>
      </c>
      <c r="AG24" s="52"/>
      <c r="AH24" s="53"/>
      <c r="AI24" s="53"/>
      <c r="AJ24" s="53"/>
      <c r="AK24" s="54"/>
      <c r="AL24" s="54"/>
      <c r="AM24" s="54"/>
      <c r="AN24" s="54"/>
      <c r="AO24" s="54"/>
      <c r="AP24" s="5">
        <f>AG24+AH24+AI24+AJ24</f>
        <v>0</v>
      </c>
      <c r="AQ24" s="15">
        <f>AK24/2</f>
        <v>0</v>
      </c>
      <c r="AR24" s="4">
        <f>(AL24*3)+(AM24*5)+(AN24*5)+(AO24*20)</f>
        <v>0</v>
      </c>
      <c r="AS24" s="16">
        <f>AP24+AQ24+AR24</f>
        <v>0</v>
      </c>
      <c r="AT24" s="52"/>
      <c r="AU24" s="53"/>
      <c r="AV24" s="53"/>
      <c r="AW24" s="54"/>
      <c r="AX24" s="54"/>
      <c r="AY24" s="54"/>
      <c r="AZ24" s="54"/>
      <c r="BA24" s="54"/>
      <c r="BB24" s="5">
        <f>AT24+AU24+AV24</f>
        <v>0</v>
      </c>
      <c r="BC24" s="15">
        <f>AW24/2</f>
        <v>0</v>
      </c>
      <c r="BD24" s="4">
        <f>(AX24*3)+(AY24*5)+(AZ24*5)+(BA24*20)</f>
        <v>0</v>
      </c>
      <c r="BE24" s="16">
        <f>BB24+BC24+BD24</f>
        <v>0</v>
      </c>
      <c r="BF24" s="52"/>
      <c r="BG24" s="53"/>
      <c r="BH24" s="53"/>
      <c r="BI24" s="54"/>
      <c r="BJ24" s="54"/>
      <c r="BK24" s="54"/>
      <c r="BL24" s="54"/>
      <c r="BM24" s="54"/>
      <c r="BN24" s="5">
        <f>BF24+BG24+BH24</f>
        <v>0</v>
      </c>
      <c r="BO24" s="15">
        <f>BI24/2</f>
        <v>0</v>
      </c>
      <c r="BP24" s="4">
        <f>(BJ24*3)+(BK24*5)+(BL24*5)+(BM24*20)</f>
        <v>0</v>
      </c>
      <c r="BQ24" s="16">
        <f>BN24+BO24+BP24</f>
        <v>0</v>
      </c>
      <c r="BR24" s="52"/>
      <c r="BS24" s="53"/>
      <c r="BT24" s="53"/>
      <c r="BU24" s="54"/>
      <c r="BV24" s="54"/>
      <c r="BW24" s="54"/>
      <c r="BX24" s="54"/>
      <c r="BY24" s="54"/>
      <c r="BZ24" s="5">
        <f>BR24+BS24+BT24</f>
        <v>0</v>
      </c>
      <c r="CA24" s="15">
        <f>BU24/2</f>
        <v>0</v>
      </c>
      <c r="CB24" s="4">
        <f>(BV24*3)+(BW24*5)+(BX24*5)+(BY24*20)</f>
        <v>0</v>
      </c>
      <c r="CC24" s="16">
        <f>BZ24+CA24+CB24</f>
        <v>0</v>
      </c>
      <c r="CD24" s="52"/>
      <c r="CE24" s="53"/>
      <c r="CF24" s="54"/>
      <c r="CG24" s="54"/>
      <c r="CH24" s="54"/>
      <c r="CI24" s="54"/>
      <c r="CJ24" s="54"/>
      <c r="CK24" s="5">
        <f>CD24+CE24</f>
        <v>0</v>
      </c>
      <c r="CL24" s="15">
        <f>CF24/2</f>
        <v>0</v>
      </c>
      <c r="CM24" s="4">
        <f>(CG24*3)+(CH24*5)+(CI24*5)+(CJ24*20)</f>
        <v>0</v>
      </c>
      <c r="CN24" s="16">
        <f>CK24+CL24+CM24</f>
        <v>0</v>
      </c>
      <c r="CO24" s="52"/>
      <c r="CP24" s="53"/>
      <c r="CQ24" s="54"/>
      <c r="CR24" s="54"/>
      <c r="CS24" s="54"/>
      <c r="CT24" s="54"/>
      <c r="CU24" s="54"/>
      <c r="CV24" s="5">
        <f>CO24+CP24</f>
        <v>0</v>
      </c>
      <c r="CW24" s="15">
        <f>CQ24/2</f>
        <v>0</v>
      </c>
      <c r="CX24" s="4">
        <f>(CR24*3)+(CS24*5)+(CT24*5)+(CU24*20)</f>
        <v>0</v>
      </c>
      <c r="CY24" s="16">
        <f>CV24+CW24+CX24</f>
        <v>0</v>
      </c>
      <c r="CZ24" s="52"/>
      <c r="DA24" s="53"/>
      <c r="DB24" s="54"/>
      <c r="DC24" s="54"/>
      <c r="DD24" s="54"/>
      <c r="DE24" s="54"/>
      <c r="DF24" s="54"/>
      <c r="DG24" s="5">
        <f>CZ24+DA24</f>
        <v>0</v>
      </c>
      <c r="DH24" s="15">
        <f>DB24/2</f>
        <v>0</v>
      </c>
      <c r="DI24" s="4">
        <f>(DC24*3)+(DD24*5)+(DE24*5)+(DF24*20)</f>
        <v>0</v>
      </c>
      <c r="DJ24" s="16">
        <f>DG24+DH24+DI24</f>
        <v>0</v>
      </c>
    </row>
    <row r="25" spans="1:114">
      <c r="A25" s="49"/>
      <c r="B25" s="50"/>
      <c r="C25" s="51"/>
      <c r="D25" s="51"/>
      <c r="E25" s="51"/>
      <c r="F25" s="51"/>
      <c r="G25" s="51"/>
      <c r="H25" s="17" t="str">
        <f>IF(AND(OR($H$2="Y",$I$2="Y"),J25&lt;5,K25&lt;5),IF(AND(J25=J24,K25=K24),H24+1,1),"")</f>
        <v/>
      </c>
      <c r="I25" s="13" t="str">
        <f>IF(AND($I$2="Y",K25&gt;0,OR(AND(H25=1,H32=10),AND(H25=2,H40=20),AND(H25=3,H49=30),AND(H25=4,H58=40),AND(H25=5,H67=50),AND(H25=6,H76=60),AND(H25=7,H85=70),AND(H25=8,H94=80),AND(H25=9,H103=90),AND(H25=10,H112=100))),VLOOKUP(K25-1,SortLookup!$A$13:$B$16,2,FALSE),"")</f>
        <v/>
      </c>
      <c r="J25" s="12" t="str">
        <f>IF(ISNA(VLOOKUP(F25,SortLookup!$A$1:$B$5,2,FALSE))," ",VLOOKUP(F25,SortLookup!$A$1:$B$5,2,FALSE))</f>
        <v xml:space="preserve"> </v>
      </c>
      <c r="K25" s="18" t="str">
        <f>IF(ISNA(VLOOKUP(G25,SortLookup!$A$7:$B$11,2,FALSE))," ",VLOOKUP(G25,SortLookup!$A$7:$B$11,2,FALSE))</f>
        <v xml:space="preserve"> </v>
      </c>
      <c r="L25" s="30" t="str">
        <f>IF(M25+N25+O25=0,"",M25+N25+O25)</f>
        <v/>
      </c>
      <c r="M25" s="31">
        <f>AC25+AP25+BB25+BN25+BZ25+CK25+CV25+DG25</f>
        <v>0</v>
      </c>
      <c r="N25" s="6">
        <f>AE25+AR25+BD25+BP25+CB25+CM25+CX25+DI25</f>
        <v>0</v>
      </c>
      <c r="O25" s="34">
        <f>P25/2</f>
        <v>0</v>
      </c>
      <c r="P25" s="35">
        <f>X25+AK25+AW25+BI25+BU25+CF25+CQ25+DB25</f>
        <v>0</v>
      </c>
      <c r="Q25" s="52"/>
      <c r="R25" s="53"/>
      <c r="S25" s="53"/>
      <c r="T25" s="53"/>
      <c r="U25" s="53"/>
      <c r="V25" s="53"/>
      <c r="W25" s="53"/>
      <c r="X25" s="54"/>
      <c r="Y25" s="54"/>
      <c r="Z25" s="54"/>
      <c r="AA25" s="54"/>
      <c r="AB25" s="55"/>
      <c r="AC25" s="5">
        <f>Q25+R25+S25+T25+U25+V25+W25</f>
        <v>0</v>
      </c>
      <c r="AD25" s="15">
        <f>X25/2</f>
        <v>0</v>
      </c>
      <c r="AE25" s="4">
        <f>(Y25*3)+(Z25*5)+(AA25*5)+(AB25*20)</f>
        <v>0</v>
      </c>
      <c r="AF25" s="16">
        <f>AC25+AD25+AE25</f>
        <v>0</v>
      </c>
      <c r="AG25" s="52"/>
      <c r="AH25" s="53"/>
      <c r="AI25" s="53"/>
      <c r="AJ25" s="53"/>
      <c r="AK25" s="54"/>
      <c r="AL25" s="54"/>
      <c r="AM25" s="54"/>
      <c r="AN25" s="54"/>
      <c r="AO25" s="54"/>
      <c r="AP25" s="5">
        <f>AG25+AH25+AI25+AJ25</f>
        <v>0</v>
      </c>
      <c r="AQ25" s="15">
        <f>AK25/2</f>
        <v>0</v>
      </c>
      <c r="AR25" s="4">
        <f>(AL25*3)+(AM25*5)+(AN25*5)+(AO25*20)</f>
        <v>0</v>
      </c>
      <c r="AS25" s="16">
        <f>AP25+AQ25+AR25</f>
        <v>0</v>
      </c>
      <c r="AT25" s="52"/>
      <c r="AU25" s="53"/>
      <c r="AV25" s="53"/>
      <c r="AW25" s="54"/>
      <c r="AX25" s="54"/>
      <c r="AY25" s="54"/>
      <c r="AZ25" s="54"/>
      <c r="BA25" s="54"/>
      <c r="BB25" s="5">
        <f>AT25+AU25+AV25</f>
        <v>0</v>
      </c>
      <c r="BC25" s="15">
        <f>AW25/2</f>
        <v>0</v>
      </c>
      <c r="BD25" s="4">
        <f>(AX25*3)+(AY25*5)+(AZ25*5)+(BA25*20)</f>
        <v>0</v>
      </c>
      <c r="BE25" s="16">
        <f>BB25+BC25+BD25</f>
        <v>0</v>
      </c>
      <c r="BF25" s="52"/>
      <c r="BG25" s="53"/>
      <c r="BH25" s="53"/>
      <c r="BI25" s="54"/>
      <c r="BJ25" s="54"/>
      <c r="BK25" s="54"/>
      <c r="BL25" s="54"/>
      <c r="BM25" s="54"/>
      <c r="BN25" s="5">
        <f>BF25+BG25+BH25</f>
        <v>0</v>
      </c>
      <c r="BO25" s="15">
        <f>BI25/2</f>
        <v>0</v>
      </c>
      <c r="BP25" s="4">
        <f>(BJ25*3)+(BK25*5)+(BL25*5)+(BM25*20)</f>
        <v>0</v>
      </c>
      <c r="BQ25" s="16">
        <f>BN25+BO25+BP25</f>
        <v>0</v>
      </c>
      <c r="BR25" s="52"/>
      <c r="BS25" s="53"/>
      <c r="BT25" s="53"/>
      <c r="BU25" s="54"/>
      <c r="BV25" s="54"/>
      <c r="BW25" s="54"/>
      <c r="BX25" s="54"/>
      <c r="BY25" s="54"/>
      <c r="BZ25" s="5">
        <f>BR25+BS25+BT25</f>
        <v>0</v>
      </c>
      <c r="CA25" s="15">
        <f>BU25/2</f>
        <v>0</v>
      </c>
      <c r="CB25" s="4">
        <f>(BV25*3)+(BW25*5)+(BX25*5)+(BY25*20)</f>
        <v>0</v>
      </c>
      <c r="CC25" s="16">
        <f>BZ25+CA25+CB25</f>
        <v>0</v>
      </c>
      <c r="CD25" s="52"/>
      <c r="CE25" s="53"/>
      <c r="CF25" s="54"/>
      <c r="CG25" s="54"/>
      <c r="CH25" s="54"/>
      <c r="CI25" s="54"/>
      <c r="CJ25" s="54"/>
      <c r="CK25" s="5">
        <f>CD25+CE25</f>
        <v>0</v>
      </c>
      <c r="CL25" s="15">
        <f>CF25/2</f>
        <v>0</v>
      </c>
      <c r="CM25" s="4">
        <f>(CG25*3)+(CH25*5)+(CI25*5)+(CJ25*20)</f>
        <v>0</v>
      </c>
      <c r="CN25" s="16">
        <f>CK25+CL25+CM25</f>
        <v>0</v>
      </c>
      <c r="CO25" s="52"/>
      <c r="CP25" s="53"/>
      <c r="CQ25" s="54"/>
      <c r="CR25" s="54"/>
      <c r="CS25" s="54"/>
      <c r="CT25" s="54"/>
      <c r="CU25" s="54"/>
      <c r="CV25" s="5">
        <f>CO25+CP25</f>
        <v>0</v>
      </c>
      <c r="CW25" s="15">
        <f>CQ25/2</f>
        <v>0</v>
      </c>
      <c r="CX25" s="4">
        <f>(CR25*3)+(CS25*5)+(CT25*5)+(CU25*20)</f>
        <v>0</v>
      </c>
      <c r="CY25" s="16">
        <f>CV25+CW25+CX25</f>
        <v>0</v>
      </c>
      <c r="CZ25" s="52"/>
      <c r="DA25" s="53"/>
      <c r="DB25" s="54"/>
      <c r="DC25" s="54"/>
      <c r="DD25" s="54"/>
      <c r="DE25" s="54"/>
      <c r="DF25" s="54"/>
      <c r="DG25" s="5">
        <f>CZ25+DA25</f>
        <v>0</v>
      </c>
      <c r="DH25" s="15">
        <f>DB25/2</f>
        <v>0</v>
      </c>
      <c r="DI25" s="4">
        <f>(DC25*3)+(DD25*5)+(DE25*5)+(DF25*20)</f>
        <v>0</v>
      </c>
      <c r="DJ25" s="16">
        <f>DG25+DH25+DI25</f>
        <v>0</v>
      </c>
    </row>
    <row r="26" spans="1:114">
      <c r="A26" s="49"/>
      <c r="B26" s="50"/>
      <c r="C26" s="51"/>
      <c r="D26" s="51"/>
      <c r="E26" s="51"/>
      <c r="F26" s="51"/>
      <c r="G26" s="51"/>
      <c r="H26" s="17" t="str">
        <f>IF(AND(OR($H$2="Y",$I$2="Y"),J26&lt;5,K26&lt;5),IF(AND(J26=J25,K26=K25),H25+1,1),"")</f>
        <v/>
      </c>
      <c r="I26" s="13" t="str">
        <f>IF(AND($I$2="Y",K26&gt;0,OR(AND(H26=1,H34=10),AND(H26=2,H43=20),AND(H26=3,H52=30),AND(H26=4,H61=40),AND(H26=5,H70=50),AND(H26=6,H79=60),AND(H26=7,H88=70),AND(H26=8,H97=80),AND(H26=9,H106=90),AND(H26=10,H115=100))),VLOOKUP(K26-1,SortLookup!$A$13:$B$16,2,FALSE),"")</f>
        <v/>
      </c>
      <c r="J26" s="12" t="str">
        <f>IF(ISNA(VLOOKUP(F26,SortLookup!$A$1:$B$5,2,FALSE))," ",VLOOKUP(F26,SortLookup!$A$1:$B$5,2,FALSE))</f>
        <v xml:space="preserve"> </v>
      </c>
      <c r="K26" s="18" t="str">
        <f>IF(ISNA(VLOOKUP(G26,SortLookup!$A$7:$B$11,2,FALSE))," ",VLOOKUP(G26,SortLookup!$A$7:$B$11,2,FALSE))</f>
        <v xml:space="preserve"> </v>
      </c>
      <c r="L26" s="30" t="str">
        <f>IF(M26+N26+O26=0,"",M26+N26+O26)</f>
        <v/>
      </c>
      <c r="M26" s="31">
        <f>AC26+AP26+BB26+BN26+BZ26+CK26+CV26+DG26</f>
        <v>0</v>
      </c>
      <c r="N26" s="6">
        <f>AE26+AR26+BD26+BP26+CB26+CM26+CX26+DI26</f>
        <v>0</v>
      </c>
      <c r="O26" s="34">
        <f>P26/2</f>
        <v>0</v>
      </c>
      <c r="P26" s="35">
        <f>X26+AK26+AW26+BI26+BU26+CF26+CQ26+DB26</f>
        <v>0</v>
      </c>
      <c r="Q26" s="52"/>
      <c r="R26" s="53"/>
      <c r="S26" s="53"/>
      <c r="T26" s="53"/>
      <c r="U26" s="53"/>
      <c r="V26" s="53"/>
      <c r="W26" s="53"/>
      <c r="X26" s="54"/>
      <c r="Y26" s="54"/>
      <c r="Z26" s="54"/>
      <c r="AA26" s="54"/>
      <c r="AB26" s="55"/>
      <c r="AC26" s="5">
        <f>Q26+R26+S26+T26+U26+V26+W26</f>
        <v>0</v>
      </c>
      <c r="AD26" s="15">
        <f>X26/2</f>
        <v>0</v>
      </c>
      <c r="AE26" s="4">
        <f>(Y26*3)+(Z26*5)+(AA26*5)+(AB26*20)</f>
        <v>0</v>
      </c>
      <c r="AF26" s="16">
        <f>AC26+AD26+AE26</f>
        <v>0</v>
      </c>
      <c r="AG26" s="52"/>
      <c r="AH26" s="53"/>
      <c r="AI26" s="53"/>
      <c r="AJ26" s="53"/>
      <c r="AK26" s="54"/>
      <c r="AL26" s="54"/>
      <c r="AM26" s="54"/>
      <c r="AN26" s="54"/>
      <c r="AO26" s="54"/>
      <c r="AP26" s="5">
        <f>AG26+AH26+AI26+AJ26</f>
        <v>0</v>
      </c>
      <c r="AQ26" s="15">
        <f>AK26/2</f>
        <v>0</v>
      </c>
      <c r="AR26" s="4">
        <f>(AL26*3)+(AM26*5)+(AN26*5)+(AO26*20)</f>
        <v>0</v>
      </c>
      <c r="AS26" s="16">
        <f>AP26+AQ26+AR26</f>
        <v>0</v>
      </c>
      <c r="AT26" s="52"/>
      <c r="AU26" s="53"/>
      <c r="AV26" s="53"/>
      <c r="AW26" s="54"/>
      <c r="AX26" s="54"/>
      <c r="AY26" s="54"/>
      <c r="AZ26" s="54"/>
      <c r="BA26" s="54"/>
      <c r="BB26" s="5">
        <f>AT26+AU26+AV26</f>
        <v>0</v>
      </c>
      <c r="BC26" s="15">
        <f>AW26/2</f>
        <v>0</v>
      </c>
      <c r="BD26" s="4">
        <f>(AX26*3)+(AY26*5)+(AZ26*5)+(BA26*20)</f>
        <v>0</v>
      </c>
      <c r="BE26" s="16">
        <f>BB26+BC26+BD26</f>
        <v>0</v>
      </c>
      <c r="BF26" s="52"/>
      <c r="BG26" s="53"/>
      <c r="BH26" s="53"/>
      <c r="BI26" s="54"/>
      <c r="BJ26" s="54"/>
      <c r="BK26" s="54"/>
      <c r="BL26" s="54"/>
      <c r="BM26" s="54"/>
      <c r="BN26" s="5">
        <f>BF26+BG26+BH26</f>
        <v>0</v>
      </c>
      <c r="BO26" s="15">
        <f>BI26/2</f>
        <v>0</v>
      </c>
      <c r="BP26" s="4">
        <f>(BJ26*3)+(BK26*5)+(BL26*5)+(BM26*20)</f>
        <v>0</v>
      </c>
      <c r="BQ26" s="16">
        <f>BN26+BO26+BP26</f>
        <v>0</v>
      </c>
      <c r="BR26" s="52"/>
      <c r="BS26" s="53"/>
      <c r="BT26" s="53"/>
      <c r="BU26" s="54"/>
      <c r="BV26" s="54"/>
      <c r="BW26" s="54"/>
      <c r="BX26" s="54"/>
      <c r="BY26" s="54"/>
      <c r="BZ26" s="5">
        <f>BR26+BS26+BT26</f>
        <v>0</v>
      </c>
      <c r="CA26" s="15">
        <f>BU26/2</f>
        <v>0</v>
      </c>
      <c r="CB26" s="4">
        <f>(BV26*3)+(BW26*5)+(BX26*5)+(BY26*20)</f>
        <v>0</v>
      </c>
      <c r="CC26" s="16">
        <f>BZ26+CA26+CB26</f>
        <v>0</v>
      </c>
      <c r="CD26" s="52"/>
      <c r="CE26" s="53"/>
      <c r="CF26" s="54"/>
      <c r="CG26" s="54"/>
      <c r="CH26" s="54"/>
      <c r="CI26" s="54"/>
      <c r="CJ26" s="54"/>
      <c r="CK26" s="5">
        <f>CD26+CE26</f>
        <v>0</v>
      </c>
      <c r="CL26" s="15">
        <f>CF26/2</f>
        <v>0</v>
      </c>
      <c r="CM26" s="4">
        <f>(CG26*3)+(CH26*5)+(CI26*5)+(CJ26*20)</f>
        <v>0</v>
      </c>
      <c r="CN26" s="16">
        <f>CK26+CL26+CM26</f>
        <v>0</v>
      </c>
      <c r="CO26" s="52"/>
      <c r="CP26" s="53"/>
      <c r="CQ26" s="54"/>
      <c r="CR26" s="54"/>
      <c r="CS26" s="54"/>
      <c r="CT26" s="54"/>
      <c r="CU26" s="54"/>
      <c r="CV26" s="5">
        <f>CO26+CP26</f>
        <v>0</v>
      </c>
      <c r="CW26" s="15">
        <f>CQ26/2</f>
        <v>0</v>
      </c>
      <c r="CX26" s="4">
        <f>(CR26*3)+(CS26*5)+(CT26*5)+(CU26*20)</f>
        <v>0</v>
      </c>
      <c r="CY26" s="16">
        <f>CV26+CW26+CX26</f>
        <v>0</v>
      </c>
      <c r="CZ26" s="52"/>
      <c r="DA26" s="53"/>
      <c r="DB26" s="54"/>
      <c r="DC26" s="54"/>
      <c r="DD26" s="54"/>
      <c r="DE26" s="54"/>
      <c r="DF26" s="54"/>
      <c r="DG26" s="5">
        <f>CZ26+DA26</f>
        <v>0</v>
      </c>
      <c r="DH26" s="15">
        <f>DB26/2</f>
        <v>0</v>
      </c>
      <c r="DI26" s="4">
        <f>(DC26*3)+(DD26*5)+(DE26*5)+(DF26*20)</f>
        <v>0</v>
      </c>
      <c r="DJ26" s="16">
        <f>DG26+DH26+DI26</f>
        <v>0</v>
      </c>
    </row>
    <row r="27" spans="1:114">
      <c r="A27" s="49"/>
      <c r="B27" s="50"/>
      <c r="C27" s="51"/>
      <c r="D27" s="51"/>
      <c r="E27" s="51"/>
      <c r="F27" s="51"/>
      <c r="G27" s="51"/>
      <c r="H27" s="17" t="str">
        <f>IF(AND(OR($H$2="Y",$I$2="Y"),J27&lt;5,K27&lt;5),IF(AND(J27=J26,K27=K26),H26+1,1),"")</f>
        <v/>
      </c>
      <c r="I27" s="13" t="str">
        <f>IF(AND($I$2="Y",K27&gt;0,OR(AND(H27=1,H35=10),AND(H27=2,H44=20),AND(H27=3,H53=30),AND(H27=4,H62=40),AND(H27=5,H71=50),AND(H27=6,H80=60),AND(H27=7,H89=70),AND(H27=8,H98=80),AND(H27=9,H107=90),AND(H27=10,H116=100))),VLOOKUP(K27-1,SortLookup!$A$13:$B$16,2,FALSE),"")</f>
        <v/>
      </c>
      <c r="J27" s="12" t="str">
        <f>IF(ISNA(VLOOKUP(F27,SortLookup!$A$1:$B$5,2,FALSE))," ",VLOOKUP(F27,SortLookup!$A$1:$B$5,2,FALSE))</f>
        <v xml:space="preserve"> </v>
      </c>
      <c r="K27" s="18" t="str">
        <f>IF(ISNA(VLOOKUP(G27,SortLookup!$A$7:$B$11,2,FALSE))," ",VLOOKUP(G27,SortLookup!$A$7:$B$11,2,FALSE))</f>
        <v xml:space="preserve"> </v>
      </c>
      <c r="L27" s="30" t="str">
        <f>IF(M27+N27+O27=0,"",M27+N27+O27)</f>
        <v/>
      </c>
      <c r="M27" s="31">
        <f>AC27+AP27+BB27+BN27+BZ27+CK27+CV27+DG27</f>
        <v>0</v>
      </c>
      <c r="N27" s="6">
        <f>AE27+AR27+BD27+BP27+CB27+CM27+CX27+DI27</f>
        <v>0</v>
      </c>
      <c r="O27" s="34">
        <f>P27/2</f>
        <v>0</v>
      </c>
      <c r="P27" s="35">
        <f>X27+AK27+AW27+BI27+BU27+CF27+CQ27+DB27</f>
        <v>0</v>
      </c>
      <c r="Q27" s="52"/>
      <c r="R27" s="53"/>
      <c r="S27" s="53"/>
      <c r="T27" s="53"/>
      <c r="U27" s="53"/>
      <c r="V27" s="53"/>
      <c r="W27" s="53"/>
      <c r="X27" s="54"/>
      <c r="Y27" s="54"/>
      <c r="Z27" s="54"/>
      <c r="AA27" s="54"/>
      <c r="AB27" s="55"/>
      <c r="AC27" s="5">
        <f>Q27+R27+S27+T27+U27+V27+W27</f>
        <v>0</v>
      </c>
      <c r="AD27" s="15">
        <f>X27/2</f>
        <v>0</v>
      </c>
      <c r="AE27" s="4">
        <f>(Y27*3)+(Z27*5)+(AA27*5)+(AB27*20)</f>
        <v>0</v>
      </c>
      <c r="AF27" s="16">
        <f>AC27+AD27+AE27</f>
        <v>0</v>
      </c>
      <c r="AG27" s="52"/>
      <c r="AH27" s="53"/>
      <c r="AI27" s="53"/>
      <c r="AJ27" s="53"/>
      <c r="AK27" s="54"/>
      <c r="AL27" s="54"/>
      <c r="AM27" s="54"/>
      <c r="AN27" s="54"/>
      <c r="AO27" s="54"/>
      <c r="AP27" s="5">
        <f>AG27+AH27+AI27+AJ27</f>
        <v>0</v>
      </c>
      <c r="AQ27" s="15">
        <f>AK27/2</f>
        <v>0</v>
      </c>
      <c r="AR27" s="4">
        <f>(AL27*3)+(AM27*5)+(AN27*5)+(AO27*20)</f>
        <v>0</v>
      </c>
      <c r="AS27" s="16">
        <f>AP27+AQ27+AR27</f>
        <v>0</v>
      </c>
      <c r="AT27" s="52"/>
      <c r="AU27" s="53"/>
      <c r="AV27" s="53"/>
      <c r="AW27" s="54"/>
      <c r="AX27" s="54"/>
      <c r="AY27" s="54"/>
      <c r="AZ27" s="54"/>
      <c r="BA27" s="54"/>
      <c r="BB27" s="5">
        <f>AT27+AU27+AV27</f>
        <v>0</v>
      </c>
      <c r="BC27" s="15">
        <f>AW27/2</f>
        <v>0</v>
      </c>
      <c r="BD27" s="4">
        <f>(AX27*3)+(AY27*5)+(AZ27*5)+(BA27*20)</f>
        <v>0</v>
      </c>
      <c r="BE27" s="16">
        <f>BB27+BC27+BD27</f>
        <v>0</v>
      </c>
      <c r="BF27" s="52"/>
      <c r="BG27" s="53"/>
      <c r="BH27" s="53"/>
      <c r="BI27" s="54"/>
      <c r="BJ27" s="54"/>
      <c r="BK27" s="54"/>
      <c r="BL27" s="54"/>
      <c r="BM27" s="54"/>
      <c r="BN27" s="5">
        <f>BF27+BG27+BH27</f>
        <v>0</v>
      </c>
      <c r="BO27" s="15">
        <f>BI27/2</f>
        <v>0</v>
      </c>
      <c r="BP27" s="4">
        <f>(BJ27*3)+(BK27*5)+(BL27*5)+(BM27*20)</f>
        <v>0</v>
      </c>
      <c r="BQ27" s="16">
        <f>BN27+BO27+BP27</f>
        <v>0</v>
      </c>
      <c r="BR27" s="52"/>
      <c r="BS27" s="53"/>
      <c r="BT27" s="53"/>
      <c r="BU27" s="54"/>
      <c r="BV27" s="54"/>
      <c r="BW27" s="54"/>
      <c r="BX27" s="54"/>
      <c r="BY27" s="54"/>
      <c r="BZ27" s="5">
        <f>BR27+BS27+BT27</f>
        <v>0</v>
      </c>
      <c r="CA27" s="15">
        <f>BU27/2</f>
        <v>0</v>
      </c>
      <c r="CB27" s="4">
        <f>(BV27*3)+(BW27*5)+(BX27*5)+(BY27*20)</f>
        <v>0</v>
      </c>
      <c r="CC27" s="16">
        <f>BZ27+CA27+CB27</f>
        <v>0</v>
      </c>
      <c r="CD27" s="52"/>
      <c r="CE27" s="53"/>
      <c r="CF27" s="54"/>
      <c r="CG27" s="54"/>
      <c r="CH27" s="54"/>
      <c r="CI27" s="54"/>
      <c r="CJ27" s="54"/>
      <c r="CK27" s="5">
        <f>CD27+CE27</f>
        <v>0</v>
      </c>
      <c r="CL27" s="15">
        <f>CF27/2</f>
        <v>0</v>
      </c>
      <c r="CM27" s="4">
        <f>(CG27*3)+(CH27*5)+(CI27*5)+(CJ27*20)</f>
        <v>0</v>
      </c>
      <c r="CN27" s="16">
        <f>CK27+CL27+CM27</f>
        <v>0</v>
      </c>
      <c r="CO27" s="52"/>
      <c r="CP27" s="53"/>
      <c r="CQ27" s="54"/>
      <c r="CR27" s="54"/>
      <c r="CS27" s="54"/>
      <c r="CT27" s="54"/>
      <c r="CU27" s="54"/>
      <c r="CV27" s="5">
        <f>CO27+CP27</f>
        <v>0</v>
      </c>
      <c r="CW27" s="15">
        <f>CQ27/2</f>
        <v>0</v>
      </c>
      <c r="CX27" s="4">
        <f>(CR27*3)+(CS27*5)+(CT27*5)+(CU27*20)</f>
        <v>0</v>
      </c>
      <c r="CY27" s="16">
        <f>CV27+CW27+CX27</f>
        <v>0</v>
      </c>
      <c r="CZ27" s="52"/>
      <c r="DA27" s="53"/>
      <c r="DB27" s="54"/>
      <c r="DC27" s="54"/>
      <c r="DD27" s="54"/>
      <c r="DE27" s="54"/>
      <c r="DF27" s="54"/>
      <c r="DG27" s="5">
        <f>CZ27+DA27</f>
        <v>0</v>
      </c>
      <c r="DH27" s="15">
        <f>DB27/2</f>
        <v>0</v>
      </c>
      <c r="DI27" s="4">
        <f>(DC27*3)+(DD27*5)+(DE27*5)+(DF27*20)</f>
        <v>0</v>
      </c>
      <c r="DJ27" s="16">
        <f>DG27+DH27+DI27</f>
        <v>0</v>
      </c>
    </row>
    <row r="28" spans="1:114">
      <c r="A28" s="49"/>
      <c r="B28" s="50"/>
      <c r="C28" s="51"/>
      <c r="D28" s="51"/>
      <c r="E28" s="51"/>
      <c r="F28" s="51"/>
      <c r="G28" s="51"/>
      <c r="H28" s="17"/>
      <c r="I28" s="13"/>
      <c r="J28" s="12"/>
      <c r="K28" s="18"/>
      <c r="L28" s="30" t="str">
        <f>IF(M28+N28+O28=0,"",M28+N28+O28)</f>
        <v/>
      </c>
      <c r="M28" s="31">
        <f>AC28+AP28+BB28+BN28+BZ28+CK28+CV28+DG28</f>
        <v>0</v>
      </c>
      <c r="N28" s="6">
        <f>AE28+AR28+BD28+BP28+CB28+CM28+CX28+DI28</f>
        <v>0</v>
      </c>
      <c r="O28" s="34">
        <f>P28/2</f>
        <v>0</v>
      </c>
      <c r="P28" s="35">
        <f>X28+AK28+AW28+BI28+BU28+CF28+CQ28+DB28</f>
        <v>0</v>
      </c>
      <c r="Q28" s="52"/>
      <c r="R28" s="53"/>
      <c r="S28" s="53"/>
      <c r="T28" s="53"/>
      <c r="U28" s="53"/>
      <c r="V28" s="53"/>
      <c r="W28" s="53"/>
      <c r="X28" s="54"/>
      <c r="Y28" s="54"/>
      <c r="Z28" s="54"/>
      <c r="AA28" s="54"/>
      <c r="AB28" s="55"/>
      <c r="AC28" s="5">
        <f>Q28+R28+S28+T28+U28+V28+W28</f>
        <v>0</v>
      </c>
      <c r="AD28" s="15">
        <f>X28/2</f>
        <v>0</v>
      </c>
      <c r="AE28" s="4">
        <f>(Y28*3)+(Z28*5)+(AA28*5)+(AB28*20)</f>
        <v>0</v>
      </c>
      <c r="AF28" s="16">
        <f>AC28+AD28+AE28</f>
        <v>0</v>
      </c>
      <c r="AG28" s="52"/>
      <c r="AH28" s="53"/>
      <c r="AI28" s="53"/>
      <c r="AJ28" s="53"/>
      <c r="AK28" s="54"/>
      <c r="AL28" s="54"/>
      <c r="AM28" s="54"/>
      <c r="AN28" s="54"/>
      <c r="AO28" s="54"/>
      <c r="AP28" s="5">
        <f>AG28+AH28+AI28+AJ28</f>
        <v>0</v>
      </c>
      <c r="AQ28" s="15">
        <f>AK28/2</f>
        <v>0</v>
      </c>
      <c r="AR28" s="4">
        <f>(AL28*3)+(AM28*5)+(AN28*5)+(AO28*20)</f>
        <v>0</v>
      </c>
      <c r="AS28" s="16">
        <f>AP28+AQ28+AR28</f>
        <v>0</v>
      </c>
      <c r="AT28" s="52"/>
      <c r="AU28" s="53"/>
      <c r="AV28" s="53"/>
      <c r="AW28" s="54"/>
      <c r="AX28" s="54"/>
      <c r="AY28" s="54"/>
      <c r="AZ28" s="54"/>
      <c r="BA28" s="54"/>
      <c r="BB28" s="5">
        <f>AT28+AU28+AV28</f>
        <v>0</v>
      </c>
      <c r="BC28" s="15">
        <f>AW28/2</f>
        <v>0</v>
      </c>
      <c r="BD28" s="4">
        <f>(AX28*3)+(AY28*5)+(AZ28*5)+(BA28*20)</f>
        <v>0</v>
      </c>
      <c r="BE28" s="16">
        <f>BB28+BC28+BD28</f>
        <v>0</v>
      </c>
      <c r="BF28" s="52"/>
      <c r="BG28" s="53"/>
      <c r="BH28" s="53"/>
      <c r="BI28" s="54"/>
      <c r="BJ28" s="54"/>
      <c r="BK28" s="54"/>
      <c r="BL28" s="54"/>
      <c r="BM28" s="54"/>
      <c r="BN28" s="5">
        <f>BF28+BG28+BH28</f>
        <v>0</v>
      </c>
      <c r="BO28" s="15">
        <f>BI28/2</f>
        <v>0</v>
      </c>
      <c r="BP28" s="4">
        <f>(BJ28*3)+(BK28*5)+(BL28*5)+(BM28*20)</f>
        <v>0</v>
      </c>
      <c r="BQ28" s="16">
        <f>BN28+BO28+BP28</f>
        <v>0</v>
      </c>
      <c r="BR28" s="52"/>
      <c r="BS28" s="53"/>
      <c r="BT28" s="53"/>
      <c r="BU28" s="54"/>
      <c r="BV28" s="54"/>
      <c r="BW28" s="54"/>
      <c r="BX28" s="54"/>
      <c r="BY28" s="54"/>
      <c r="BZ28" s="5">
        <f>BR28+BS28+BT28</f>
        <v>0</v>
      </c>
      <c r="CA28" s="15">
        <f>BU28/2</f>
        <v>0</v>
      </c>
      <c r="CB28" s="4">
        <f>(BV28*3)+(BW28*5)+(BX28*5)+(BY28*20)</f>
        <v>0</v>
      </c>
      <c r="CC28" s="16">
        <f>BZ28+CA28+CB28</f>
        <v>0</v>
      </c>
      <c r="CD28" s="52"/>
      <c r="CE28" s="53"/>
      <c r="CF28" s="54"/>
      <c r="CG28" s="54"/>
      <c r="CH28" s="54"/>
      <c r="CI28" s="54"/>
      <c r="CJ28" s="54"/>
      <c r="CK28" s="5">
        <f>CD28+CE28</f>
        <v>0</v>
      </c>
      <c r="CL28" s="15">
        <f>CF28/2</f>
        <v>0</v>
      </c>
      <c r="CM28" s="4">
        <f>(CG28*3)+(CH28*5)+(CI28*5)+(CJ28*20)</f>
        <v>0</v>
      </c>
      <c r="CN28" s="16">
        <f>CK28+CL28+CM28</f>
        <v>0</v>
      </c>
      <c r="CO28" s="52"/>
      <c r="CP28" s="53"/>
      <c r="CQ28" s="54"/>
      <c r="CR28" s="54"/>
      <c r="CS28" s="54"/>
      <c r="CT28" s="54"/>
      <c r="CU28" s="54"/>
      <c r="CV28" s="5">
        <f>CO28+CP28</f>
        <v>0</v>
      </c>
      <c r="CW28" s="15">
        <f>CQ28/2</f>
        <v>0</v>
      </c>
      <c r="CX28" s="4">
        <f>(CR28*3)+(CS28*5)+(CT28*5)+(CU28*20)</f>
        <v>0</v>
      </c>
      <c r="CY28" s="16">
        <f>CV28+CW28+CX28</f>
        <v>0</v>
      </c>
      <c r="CZ28" s="52"/>
      <c r="DA28" s="53"/>
      <c r="DB28" s="54"/>
      <c r="DC28" s="54"/>
      <c r="DD28" s="54"/>
      <c r="DE28" s="54"/>
      <c r="DF28" s="54"/>
      <c r="DG28" s="5">
        <f>CZ28+DA28</f>
        <v>0</v>
      </c>
      <c r="DH28" s="15">
        <f>DB28/2</f>
        <v>0</v>
      </c>
      <c r="DI28" s="4">
        <f>(DC28*3)+(DD28*5)+(DE28*5)+(DF28*20)</f>
        <v>0</v>
      </c>
      <c r="DJ28" s="16">
        <f>DG28+DH28+DI28</f>
        <v>0</v>
      </c>
    </row>
    <row r="29" spans="1:114">
      <c r="A29" s="49"/>
      <c r="B29" s="50"/>
      <c r="C29" s="51"/>
      <c r="D29" s="51"/>
      <c r="E29" s="51"/>
      <c r="F29" s="51"/>
      <c r="G29" s="51"/>
      <c r="H29" s="17"/>
      <c r="I29" s="13"/>
      <c r="J29" s="12"/>
      <c r="K29" s="18"/>
      <c r="L29" s="30" t="str">
        <f>IF(M29+N29+O29=0,"",M29+N29+O29)</f>
        <v/>
      </c>
      <c r="M29" s="31">
        <f>AC29+AP29+BB29+BN29+BZ29+CK29+CV29+DG29</f>
        <v>0</v>
      </c>
      <c r="N29" s="6">
        <f>AE29+AR29+BD29+BP29+CB29+CM29+CX29+DI29</f>
        <v>0</v>
      </c>
      <c r="O29" s="34">
        <f>P29/2</f>
        <v>0</v>
      </c>
      <c r="P29" s="35">
        <f>X29+AK29+AW29+BI29+BU29+CF29+CQ29+DB29</f>
        <v>0</v>
      </c>
      <c r="Q29" s="52"/>
      <c r="R29" s="53"/>
      <c r="S29" s="53"/>
      <c r="T29" s="53"/>
      <c r="U29" s="53"/>
      <c r="V29" s="53"/>
      <c r="W29" s="53"/>
      <c r="X29" s="54"/>
      <c r="Y29" s="54"/>
      <c r="Z29" s="54"/>
      <c r="AA29" s="54"/>
      <c r="AB29" s="55"/>
      <c r="AC29" s="5">
        <f>Q29+R29+S29+T29+U29+V29+W29</f>
        <v>0</v>
      </c>
      <c r="AD29" s="15">
        <f>X29/2</f>
        <v>0</v>
      </c>
      <c r="AE29" s="4">
        <f>(Y29*3)+(Z29*5)+(AA29*5)+(AB29*20)</f>
        <v>0</v>
      </c>
      <c r="AF29" s="16">
        <f>AC29+AD29+AE29</f>
        <v>0</v>
      </c>
      <c r="AG29" s="52"/>
      <c r="AH29" s="53"/>
      <c r="AI29" s="53"/>
      <c r="AJ29" s="53"/>
      <c r="AK29" s="54"/>
      <c r="AL29" s="54"/>
      <c r="AM29" s="54"/>
      <c r="AN29" s="54"/>
      <c r="AO29" s="54"/>
      <c r="AP29" s="5">
        <f>AG29+AH29+AI29+AJ29</f>
        <v>0</v>
      </c>
      <c r="AQ29" s="15">
        <f>AK29/2</f>
        <v>0</v>
      </c>
      <c r="AR29" s="4">
        <f>(AL29*3)+(AM29*5)+(AN29*5)+(AO29*20)</f>
        <v>0</v>
      </c>
      <c r="AS29" s="16">
        <f>AP29+AQ29+AR29</f>
        <v>0</v>
      </c>
      <c r="AT29" s="52"/>
      <c r="AU29" s="53"/>
      <c r="AV29" s="53"/>
      <c r="AW29" s="54"/>
      <c r="AX29" s="54"/>
      <c r="AY29" s="54"/>
      <c r="AZ29" s="54"/>
      <c r="BA29" s="54"/>
      <c r="BB29" s="5">
        <f>AT29+AU29+AV29</f>
        <v>0</v>
      </c>
      <c r="BC29" s="15">
        <f>AW29/2</f>
        <v>0</v>
      </c>
      <c r="BD29" s="4">
        <f>(AX29*3)+(AY29*5)+(AZ29*5)+(BA29*20)</f>
        <v>0</v>
      </c>
      <c r="BE29" s="16">
        <f>BB29+BC29+BD29</f>
        <v>0</v>
      </c>
      <c r="BF29" s="52"/>
      <c r="BG29" s="53"/>
      <c r="BH29" s="53"/>
      <c r="BI29" s="54"/>
      <c r="BJ29" s="54"/>
      <c r="BK29" s="54"/>
      <c r="BL29" s="54"/>
      <c r="BM29" s="54"/>
      <c r="BN29" s="5">
        <f>BF29+BG29+BH29</f>
        <v>0</v>
      </c>
      <c r="BO29" s="15">
        <f>BI29/2</f>
        <v>0</v>
      </c>
      <c r="BP29" s="4">
        <f>(BJ29*3)+(BK29*5)+(BL29*5)+(BM29*20)</f>
        <v>0</v>
      </c>
      <c r="BQ29" s="16">
        <f>BN29+BO29+BP29</f>
        <v>0</v>
      </c>
      <c r="BR29" s="52"/>
      <c r="BS29" s="53"/>
      <c r="BT29" s="53"/>
      <c r="BU29" s="54"/>
      <c r="BV29" s="54"/>
      <c r="BW29" s="54"/>
      <c r="BX29" s="54"/>
      <c r="BY29" s="54"/>
      <c r="BZ29" s="5">
        <f>BR29+BS29+BT29</f>
        <v>0</v>
      </c>
      <c r="CA29" s="15">
        <f>BU29/2</f>
        <v>0</v>
      </c>
      <c r="CB29" s="4">
        <f>(BV29*3)+(BW29*5)+(BX29*5)+(BY29*20)</f>
        <v>0</v>
      </c>
      <c r="CC29" s="16">
        <f>BZ29+CA29+CB29</f>
        <v>0</v>
      </c>
      <c r="CD29" s="52"/>
      <c r="CE29" s="53"/>
      <c r="CF29" s="54"/>
      <c r="CG29" s="54"/>
      <c r="CH29" s="54"/>
      <c r="CI29" s="54"/>
      <c r="CJ29" s="54"/>
      <c r="CK29" s="5">
        <f>CD29+CE29</f>
        <v>0</v>
      </c>
      <c r="CL29" s="15">
        <f>CF29/2</f>
        <v>0</v>
      </c>
      <c r="CM29" s="4">
        <f>(CG29*3)+(CH29*5)+(CI29*5)+(CJ29*20)</f>
        <v>0</v>
      </c>
      <c r="CN29" s="16">
        <f>CK29+CL29+CM29</f>
        <v>0</v>
      </c>
      <c r="CO29" s="52"/>
      <c r="CP29" s="53"/>
      <c r="CQ29" s="54"/>
      <c r="CR29" s="54"/>
      <c r="CS29" s="54"/>
      <c r="CT29" s="54"/>
      <c r="CU29" s="54"/>
      <c r="CV29" s="5">
        <f>CO29+CP29</f>
        <v>0</v>
      </c>
      <c r="CW29" s="15">
        <f>CQ29/2</f>
        <v>0</v>
      </c>
      <c r="CX29" s="4">
        <f>(CR29*3)+(CS29*5)+(CT29*5)+(CU29*20)</f>
        <v>0</v>
      </c>
      <c r="CY29" s="16">
        <f>CV29+CW29+CX29</f>
        <v>0</v>
      </c>
      <c r="CZ29" s="52"/>
      <c r="DA29" s="53"/>
      <c r="DB29" s="54"/>
      <c r="DC29" s="54"/>
      <c r="DD29" s="54"/>
      <c r="DE29" s="54"/>
      <c r="DF29" s="54"/>
      <c r="DG29" s="5">
        <f>CZ29+DA29</f>
        <v>0</v>
      </c>
      <c r="DH29" s="15">
        <f>DB29/2</f>
        <v>0</v>
      </c>
      <c r="DI29" s="4">
        <f>(DC29*3)+(DD29*5)+(DE29*5)+(DF29*20)</f>
        <v>0</v>
      </c>
      <c r="DJ29" s="16">
        <f>DG29+DH29+DI29</f>
        <v>0</v>
      </c>
    </row>
    <row r="30" spans="1:114">
      <c r="A30" s="49"/>
      <c r="B30" s="50"/>
      <c r="C30" s="51"/>
      <c r="D30" s="51"/>
      <c r="E30" s="51"/>
      <c r="F30" s="51"/>
      <c r="G30" s="51"/>
      <c r="H30" s="17"/>
      <c r="I30" s="13"/>
      <c r="J30" s="12"/>
      <c r="K30" s="18"/>
      <c r="L30" s="30" t="str">
        <f>IF(M30+N30+O30=0,"",M30+N30+O30)</f>
        <v/>
      </c>
      <c r="M30" s="31">
        <f>AC30+AP30+BB30+BN30+BZ30+CK30+CV30+DG30</f>
        <v>0</v>
      </c>
      <c r="N30" s="6">
        <f>AE30+AR30+BD30+BP30+CB30+CM30+CX30+DI30</f>
        <v>0</v>
      </c>
      <c r="O30" s="34">
        <f>P30/2</f>
        <v>0</v>
      </c>
      <c r="P30" s="35">
        <f>X30+AK30+AW30+BI30+BU30+CF30+CQ30+DB30</f>
        <v>0</v>
      </c>
      <c r="Q30" s="52"/>
      <c r="R30" s="53"/>
      <c r="S30" s="53"/>
      <c r="T30" s="53"/>
      <c r="U30" s="53"/>
      <c r="V30" s="53"/>
      <c r="W30" s="53"/>
      <c r="X30" s="54"/>
      <c r="Y30" s="54"/>
      <c r="Z30" s="54"/>
      <c r="AA30" s="54"/>
      <c r="AB30" s="55"/>
      <c r="AC30" s="5">
        <f>Q30+R30+S30+T30+U30+V30+W30</f>
        <v>0</v>
      </c>
      <c r="AD30" s="15">
        <f>X30/2</f>
        <v>0</v>
      </c>
      <c r="AE30" s="4">
        <f>(Y30*3)+(Z30*5)+(AA30*5)+(AB30*20)</f>
        <v>0</v>
      </c>
      <c r="AF30" s="16">
        <f>AC30+AD30+AE30</f>
        <v>0</v>
      </c>
      <c r="AG30" s="52"/>
      <c r="AH30" s="53"/>
      <c r="AI30" s="53"/>
      <c r="AJ30" s="53"/>
      <c r="AK30" s="54"/>
      <c r="AL30" s="54"/>
      <c r="AM30" s="54"/>
      <c r="AN30" s="54"/>
      <c r="AO30" s="54"/>
      <c r="AP30" s="5">
        <f>AG30+AH30+AI30+AJ30</f>
        <v>0</v>
      </c>
      <c r="AQ30" s="15">
        <f>AK30/2</f>
        <v>0</v>
      </c>
      <c r="AR30" s="4">
        <f>(AL30*3)+(AM30*5)+(AN30*5)+(AO30*20)</f>
        <v>0</v>
      </c>
      <c r="AS30" s="16">
        <f>AP30+AQ30+AR30</f>
        <v>0</v>
      </c>
      <c r="AT30" s="52"/>
      <c r="AU30" s="53"/>
      <c r="AV30" s="53"/>
      <c r="AW30" s="54"/>
      <c r="AX30" s="54"/>
      <c r="AY30" s="54"/>
      <c r="AZ30" s="54"/>
      <c r="BA30" s="54"/>
      <c r="BB30" s="5">
        <f>AT30+AU30+AV30</f>
        <v>0</v>
      </c>
      <c r="BC30" s="15">
        <f>AW30/2</f>
        <v>0</v>
      </c>
      <c r="BD30" s="4">
        <f>(AX30*3)+(AY30*5)+(AZ30*5)+(BA30*20)</f>
        <v>0</v>
      </c>
      <c r="BE30" s="16">
        <f>BB30+BC30+BD30</f>
        <v>0</v>
      </c>
      <c r="BF30" s="52"/>
      <c r="BG30" s="53"/>
      <c r="BH30" s="53"/>
      <c r="BI30" s="54"/>
      <c r="BJ30" s="54"/>
      <c r="BK30" s="54"/>
      <c r="BL30" s="54"/>
      <c r="BM30" s="54"/>
      <c r="BN30" s="5">
        <f>BF30+BG30+BH30</f>
        <v>0</v>
      </c>
      <c r="BO30" s="15">
        <f>BI30/2</f>
        <v>0</v>
      </c>
      <c r="BP30" s="4">
        <f>(BJ30*3)+(BK30*5)+(BL30*5)+(BM30*20)</f>
        <v>0</v>
      </c>
      <c r="BQ30" s="16">
        <f>BN30+BO30+BP30</f>
        <v>0</v>
      </c>
      <c r="BR30" s="52"/>
      <c r="BS30" s="53"/>
      <c r="BT30" s="53"/>
      <c r="BU30" s="54"/>
      <c r="BV30" s="54"/>
      <c r="BW30" s="54"/>
      <c r="BX30" s="54"/>
      <c r="BY30" s="54"/>
      <c r="BZ30" s="5">
        <f>BR30+BS30+BT30</f>
        <v>0</v>
      </c>
      <c r="CA30" s="15">
        <f>BU30/2</f>
        <v>0</v>
      </c>
      <c r="CB30" s="4">
        <f>(BV30*3)+(BW30*5)+(BX30*5)+(BY30*20)</f>
        <v>0</v>
      </c>
      <c r="CC30" s="16">
        <f>BZ30+CA30+CB30</f>
        <v>0</v>
      </c>
      <c r="CD30" s="52"/>
      <c r="CE30" s="53"/>
      <c r="CF30" s="54"/>
      <c r="CG30" s="54"/>
      <c r="CH30" s="54"/>
      <c r="CI30" s="54"/>
      <c r="CJ30" s="54"/>
      <c r="CK30" s="5">
        <f>CD30+CE30</f>
        <v>0</v>
      </c>
      <c r="CL30" s="15">
        <f>CF30/2</f>
        <v>0</v>
      </c>
      <c r="CM30" s="4">
        <f>(CG30*3)+(CH30*5)+(CI30*5)+(CJ30*20)</f>
        <v>0</v>
      </c>
      <c r="CN30" s="16">
        <f>CK30+CL30+CM30</f>
        <v>0</v>
      </c>
      <c r="CO30" s="52"/>
      <c r="CP30" s="53"/>
      <c r="CQ30" s="54"/>
      <c r="CR30" s="54"/>
      <c r="CS30" s="54"/>
      <c r="CT30" s="54"/>
      <c r="CU30" s="54"/>
      <c r="CV30" s="5">
        <f>CO30+CP30</f>
        <v>0</v>
      </c>
      <c r="CW30" s="15">
        <f>CQ30/2</f>
        <v>0</v>
      </c>
      <c r="CX30" s="4">
        <f>(CR30*3)+(CS30*5)+(CT30*5)+(CU30*20)</f>
        <v>0</v>
      </c>
      <c r="CY30" s="16">
        <f>CV30+CW30+CX30</f>
        <v>0</v>
      </c>
      <c r="CZ30" s="52"/>
      <c r="DA30" s="53"/>
      <c r="DB30" s="54"/>
      <c r="DC30" s="54"/>
      <c r="DD30" s="54"/>
      <c r="DE30" s="54"/>
      <c r="DF30" s="54"/>
      <c r="DG30" s="5">
        <f>CZ30+DA30</f>
        <v>0</v>
      </c>
      <c r="DH30" s="15">
        <f>DB30/2</f>
        <v>0</v>
      </c>
      <c r="DI30" s="4">
        <f>(DC30*3)+(DD30*5)+(DE30*5)+(DF30*20)</f>
        <v>0</v>
      </c>
      <c r="DJ30" s="16">
        <f>DG30+DH30+DI30</f>
        <v>0</v>
      </c>
    </row>
    <row r="31" spans="1:114">
      <c r="A31" s="49"/>
      <c r="B31" s="50"/>
      <c r="C31" s="51"/>
      <c r="D31" s="51"/>
      <c r="E31" s="51"/>
      <c r="F31" s="51"/>
      <c r="G31" s="51"/>
      <c r="H31" s="17"/>
      <c r="I31" s="13"/>
      <c r="J31" s="12"/>
      <c r="K31" s="18"/>
      <c r="L31" s="30" t="str">
        <f>IF(M31+N31+O31=0,"",M31+N31+O31)</f>
        <v/>
      </c>
      <c r="M31" s="31">
        <f>AC31+AP31+BB31+BN31+BZ31+CK31+CV31+DG31</f>
        <v>0</v>
      </c>
      <c r="N31" s="6">
        <f>AE31+AR31+BD31+BP31+CB31+CM31+CX31+DI31</f>
        <v>0</v>
      </c>
      <c r="O31" s="34">
        <f>P31/2</f>
        <v>0</v>
      </c>
      <c r="P31" s="35">
        <f>X31+AK31+AW31+BI31+BU31+CF31+CQ31+DB31</f>
        <v>0</v>
      </c>
      <c r="Q31" s="52"/>
      <c r="R31" s="53"/>
      <c r="S31" s="53"/>
      <c r="T31" s="53"/>
      <c r="U31" s="53"/>
      <c r="V31" s="53"/>
      <c r="W31" s="53"/>
      <c r="X31" s="54"/>
      <c r="Y31" s="54"/>
      <c r="Z31" s="54"/>
      <c r="AA31" s="54"/>
      <c r="AB31" s="55"/>
      <c r="AC31" s="5">
        <f>Q31+R31+S31+T31+U31+V31+W31</f>
        <v>0</v>
      </c>
      <c r="AD31" s="15">
        <f>X31/2</f>
        <v>0</v>
      </c>
      <c r="AE31" s="4">
        <f>(Y31*3)+(Z31*5)+(AA31*5)+(AB31*20)</f>
        <v>0</v>
      </c>
      <c r="AF31" s="16">
        <f>AC31+AD31+AE31</f>
        <v>0</v>
      </c>
      <c r="AG31" s="52"/>
      <c r="AH31" s="53"/>
      <c r="AI31" s="53"/>
      <c r="AJ31" s="53"/>
      <c r="AK31" s="54"/>
      <c r="AL31" s="54"/>
      <c r="AM31" s="54"/>
      <c r="AN31" s="54"/>
      <c r="AO31" s="54"/>
      <c r="AP31" s="5">
        <f>AG31+AH31+AI31+AJ31</f>
        <v>0</v>
      </c>
      <c r="AQ31" s="15">
        <f>AK31/2</f>
        <v>0</v>
      </c>
      <c r="AR31" s="4">
        <f>(AL31*3)+(AM31*5)+(AN31*5)+(AO31*20)</f>
        <v>0</v>
      </c>
      <c r="AS31" s="16">
        <f>AP31+AQ31+AR31</f>
        <v>0</v>
      </c>
      <c r="AT31" s="52"/>
      <c r="AU31" s="53"/>
      <c r="AV31" s="53"/>
      <c r="AW31" s="54"/>
      <c r="AX31" s="54"/>
      <c r="AY31" s="54"/>
      <c r="AZ31" s="54"/>
      <c r="BA31" s="54"/>
      <c r="BB31" s="5">
        <f>AT31+AU31+AV31</f>
        <v>0</v>
      </c>
      <c r="BC31" s="15">
        <f>AW31/2</f>
        <v>0</v>
      </c>
      <c r="BD31" s="4">
        <f>(AX31*3)+(AY31*5)+(AZ31*5)+(BA31*20)</f>
        <v>0</v>
      </c>
      <c r="BE31" s="16">
        <f>BB31+BC31+BD31</f>
        <v>0</v>
      </c>
      <c r="BF31" s="52"/>
      <c r="BG31" s="53"/>
      <c r="BH31" s="53"/>
      <c r="BI31" s="54"/>
      <c r="BJ31" s="54"/>
      <c r="BK31" s="54"/>
      <c r="BL31" s="54"/>
      <c r="BM31" s="54"/>
      <c r="BN31" s="5">
        <f>BF31+BG31+BH31</f>
        <v>0</v>
      </c>
      <c r="BO31" s="15">
        <f>BI31/2</f>
        <v>0</v>
      </c>
      <c r="BP31" s="4">
        <f>(BJ31*3)+(BK31*5)+(BL31*5)+(BM31*20)</f>
        <v>0</v>
      </c>
      <c r="BQ31" s="16">
        <f>BN31+BO31+BP31</f>
        <v>0</v>
      </c>
      <c r="BR31" s="52"/>
      <c r="BS31" s="53"/>
      <c r="BT31" s="53"/>
      <c r="BU31" s="54"/>
      <c r="BV31" s="54"/>
      <c r="BW31" s="54"/>
      <c r="BX31" s="54"/>
      <c r="BY31" s="54"/>
      <c r="BZ31" s="5">
        <f>BR31+BS31+BT31</f>
        <v>0</v>
      </c>
      <c r="CA31" s="15">
        <f>BU31/2</f>
        <v>0</v>
      </c>
      <c r="CB31" s="4">
        <f>(BV31*3)+(BW31*5)+(BX31*5)+(BY31*20)</f>
        <v>0</v>
      </c>
      <c r="CC31" s="16">
        <f>BZ31+CA31+CB31</f>
        <v>0</v>
      </c>
      <c r="CD31" s="52"/>
      <c r="CE31" s="53"/>
      <c r="CF31" s="54"/>
      <c r="CG31" s="54"/>
      <c r="CH31" s="54"/>
      <c r="CI31" s="54"/>
      <c r="CJ31" s="54"/>
      <c r="CK31" s="5">
        <f>CD31+CE31</f>
        <v>0</v>
      </c>
      <c r="CL31" s="15">
        <f>CF31/2</f>
        <v>0</v>
      </c>
      <c r="CM31" s="4">
        <f>(CG31*3)+(CH31*5)+(CI31*5)+(CJ31*20)</f>
        <v>0</v>
      </c>
      <c r="CN31" s="16">
        <f>CK31+CL31+CM31</f>
        <v>0</v>
      </c>
      <c r="CO31" s="52"/>
      <c r="CP31" s="53"/>
      <c r="CQ31" s="54"/>
      <c r="CR31" s="54"/>
      <c r="CS31" s="54"/>
      <c r="CT31" s="54"/>
      <c r="CU31" s="54"/>
      <c r="CV31" s="5">
        <f>CO31+CP31</f>
        <v>0</v>
      </c>
      <c r="CW31" s="15">
        <f>CQ31/2</f>
        <v>0</v>
      </c>
      <c r="CX31" s="4">
        <f>(CR31*3)+(CS31*5)+(CT31*5)+(CU31*20)</f>
        <v>0</v>
      </c>
      <c r="CY31" s="16">
        <f>CV31+CW31+CX31</f>
        <v>0</v>
      </c>
      <c r="CZ31" s="52"/>
      <c r="DA31" s="53"/>
      <c r="DB31" s="54"/>
      <c r="DC31" s="54"/>
      <c r="DD31" s="54"/>
      <c r="DE31" s="54"/>
      <c r="DF31" s="54"/>
      <c r="DG31" s="5">
        <f>CZ31+DA31</f>
        <v>0</v>
      </c>
      <c r="DH31" s="15">
        <f>DB31/2</f>
        <v>0</v>
      </c>
      <c r="DI31" s="4">
        <f>(DC31*3)+(DD31*5)+(DE31*5)+(DF31*20)</f>
        <v>0</v>
      </c>
      <c r="DJ31" s="16">
        <f>DG31+DH31+DI31</f>
        <v>0</v>
      </c>
    </row>
    <row r="32" spans="1:114">
      <c r="A32" s="49"/>
      <c r="B32" s="50"/>
      <c r="C32" s="51"/>
      <c r="D32" s="51"/>
      <c r="E32" s="51"/>
      <c r="F32" s="51"/>
      <c r="G32" s="51"/>
      <c r="H32" s="17"/>
      <c r="I32" s="13"/>
      <c r="J32" s="12"/>
      <c r="K32" s="18"/>
      <c r="L32" s="30" t="str">
        <f>IF(M32+N32+O32=0,"",M32+N32+O32)</f>
        <v/>
      </c>
      <c r="M32" s="31">
        <f>AC32+AP32+BB32+BN32+BZ32+CK32+CV32+DG32</f>
        <v>0</v>
      </c>
      <c r="N32" s="6">
        <f>AE32+AR32+BD32+BP32+CB32+CM32+CX32+DI32</f>
        <v>0</v>
      </c>
      <c r="O32" s="34">
        <f>P32/2</f>
        <v>0</v>
      </c>
      <c r="P32" s="35">
        <f>X32+AK32+AW32+BI32+BU32+CF32+CQ32+DB32</f>
        <v>0</v>
      </c>
      <c r="Q32" s="52"/>
      <c r="R32" s="53"/>
      <c r="S32" s="53"/>
      <c r="T32" s="53"/>
      <c r="U32" s="53"/>
      <c r="V32" s="53"/>
      <c r="W32" s="53"/>
      <c r="X32" s="54"/>
      <c r="Y32" s="54"/>
      <c r="Z32" s="54"/>
      <c r="AA32" s="54"/>
      <c r="AB32" s="55"/>
      <c r="AC32" s="5">
        <f>Q32+R32+S32+T32+U32+V32+W32</f>
        <v>0</v>
      </c>
      <c r="AD32" s="15">
        <f>X32/2</f>
        <v>0</v>
      </c>
      <c r="AE32" s="4">
        <f>(Y32*3)+(Z32*5)+(AA32*5)+(AB32*20)</f>
        <v>0</v>
      </c>
      <c r="AF32" s="16">
        <f>AC32+AD32+AE32</f>
        <v>0</v>
      </c>
      <c r="AG32" s="52"/>
      <c r="AH32" s="53"/>
      <c r="AI32" s="53"/>
      <c r="AJ32" s="53"/>
      <c r="AK32" s="54"/>
      <c r="AL32" s="54"/>
      <c r="AM32" s="54"/>
      <c r="AN32" s="54"/>
      <c r="AO32" s="54"/>
      <c r="AP32" s="5">
        <f>AG32+AH32+AI32+AJ32</f>
        <v>0</v>
      </c>
      <c r="AQ32" s="15">
        <f>AK32/2</f>
        <v>0</v>
      </c>
      <c r="AR32" s="4">
        <f>(AL32*3)+(AM32*5)+(AN32*5)+(AO32*20)</f>
        <v>0</v>
      </c>
      <c r="AS32" s="16">
        <f>AP32+AQ32+AR32</f>
        <v>0</v>
      </c>
      <c r="AT32" s="52"/>
      <c r="AU32" s="53"/>
      <c r="AV32" s="53"/>
      <c r="AW32" s="54"/>
      <c r="AX32" s="54"/>
      <c r="AY32" s="54"/>
      <c r="AZ32" s="54"/>
      <c r="BA32" s="54"/>
      <c r="BB32" s="5">
        <f>AT32+AU32+AV32</f>
        <v>0</v>
      </c>
      <c r="BC32" s="15">
        <f>AW32/2</f>
        <v>0</v>
      </c>
      <c r="BD32" s="4">
        <f>(AX32*3)+(AY32*5)+(AZ32*5)+(BA32*20)</f>
        <v>0</v>
      </c>
      <c r="BE32" s="16">
        <f>BB32+BC32+BD32</f>
        <v>0</v>
      </c>
      <c r="BF32" s="52"/>
      <c r="BG32" s="53"/>
      <c r="BH32" s="53"/>
      <c r="BI32" s="54"/>
      <c r="BJ32" s="54"/>
      <c r="BK32" s="54"/>
      <c r="BL32" s="54"/>
      <c r="BM32" s="54"/>
      <c r="BN32" s="5">
        <f>BF32+BG32+BH32</f>
        <v>0</v>
      </c>
      <c r="BO32" s="15">
        <f>BI32/2</f>
        <v>0</v>
      </c>
      <c r="BP32" s="4">
        <f>(BJ32*3)+(BK32*5)+(BL32*5)+(BM32*20)</f>
        <v>0</v>
      </c>
      <c r="BQ32" s="16">
        <f>BN32+BO32+BP32</f>
        <v>0</v>
      </c>
      <c r="BR32" s="52"/>
      <c r="BS32" s="53"/>
      <c r="BT32" s="53"/>
      <c r="BU32" s="54"/>
      <c r="BV32" s="54"/>
      <c r="BW32" s="54"/>
      <c r="BX32" s="54"/>
      <c r="BY32" s="54"/>
      <c r="BZ32" s="5">
        <f>BR32+BS32+BT32</f>
        <v>0</v>
      </c>
      <c r="CA32" s="15">
        <f>BU32/2</f>
        <v>0</v>
      </c>
      <c r="CB32" s="4">
        <f>(BV32*3)+(BW32*5)+(BX32*5)+(BY32*20)</f>
        <v>0</v>
      </c>
      <c r="CC32" s="16">
        <f>BZ32+CA32+CB32</f>
        <v>0</v>
      </c>
      <c r="CD32" s="52"/>
      <c r="CE32" s="53"/>
      <c r="CF32" s="54"/>
      <c r="CG32" s="54"/>
      <c r="CH32" s="54"/>
      <c r="CI32" s="54"/>
      <c r="CJ32" s="54"/>
      <c r="CK32" s="5">
        <f>CD32+CE32</f>
        <v>0</v>
      </c>
      <c r="CL32" s="15">
        <f>CF32/2</f>
        <v>0</v>
      </c>
      <c r="CM32" s="4">
        <f>(CG32*3)+(CH32*5)+(CI32*5)+(CJ32*20)</f>
        <v>0</v>
      </c>
      <c r="CN32" s="16">
        <f>CK32+CL32+CM32</f>
        <v>0</v>
      </c>
      <c r="CO32" s="52"/>
      <c r="CP32" s="53"/>
      <c r="CQ32" s="54"/>
      <c r="CR32" s="54"/>
      <c r="CS32" s="54"/>
      <c r="CT32" s="54"/>
      <c r="CU32" s="54"/>
      <c r="CV32" s="5">
        <f>CO32+CP32</f>
        <v>0</v>
      </c>
      <c r="CW32" s="15">
        <f>CQ32/2</f>
        <v>0</v>
      </c>
      <c r="CX32" s="4">
        <f>(CR32*3)+(CS32*5)+(CT32*5)+(CU32*20)</f>
        <v>0</v>
      </c>
      <c r="CY32" s="16">
        <f>CV32+CW32+CX32</f>
        <v>0</v>
      </c>
      <c r="CZ32" s="52"/>
      <c r="DA32" s="53"/>
      <c r="DB32" s="54"/>
      <c r="DC32" s="54"/>
      <c r="DD32" s="54"/>
      <c r="DE32" s="54"/>
      <c r="DF32" s="54"/>
      <c r="DG32" s="5">
        <f>CZ32+DA32</f>
        <v>0</v>
      </c>
      <c r="DH32" s="15">
        <f>DB32/2</f>
        <v>0</v>
      </c>
      <c r="DI32" s="4">
        <f>(DC32*3)+(DD32*5)+(DE32*5)+(DF32*20)</f>
        <v>0</v>
      </c>
      <c r="DJ32" s="16">
        <f>DG32+DH32+DI32</f>
        <v>0</v>
      </c>
    </row>
    <row r="33" spans="1:114">
      <c r="A33" s="49"/>
      <c r="B33" s="50"/>
      <c r="C33" s="51"/>
      <c r="D33" s="51"/>
      <c r="E33" s="51"/>
      <c r="F33" s="51"/>
      <c r="G33" s="51"/>
      <c r="H33" s="17"/>
      <c r="I33" s="13"/>
      <c r="J33" s="12"/>
      <c r="K33" s="18"/>
      <c r="L33" s="30" t="str">
        <f>IF(M33+N33+O33=0,"",M33+N33+O33)</f>
        <v/>
      </c>
      <c r="M33" s="31">
        <f>AC33+AP33+BB33+BN33+BZ33+CK33+CV33+DG33</f>
        <v>0</v>
      </c>
      <c r="N33" s="6">
        <f>AE33+AR33+BD33+BP33+CB33+CM33+CX33+DI33</f>
        <v>0</v>
      </c>
      <c r="O33" s="34">
        <f>P33/2</f>
        <v>0</v>
      </c>
      <c r="P33" s="35">
        <f>X33+AK33+AW33+BI33+BU33+CF33+CQ33+DB33</f>
        <v>0</v>
      </c>
      <c r="Q33" s="52"/>
      <c r="R33" s="53"/>
      <c r="S33" s="53"/>
      <c r="T33" s="53"/>
      <c r="U33" s="53"/>
      <c r="V33" s="53"/>
      <c r="W33" s="53"/>
      <c r="X33" s="54"/>
      <c r="Y33" s="54"/>
      <c r="Z33" s="54"/>
      <c r="AA33" s="54"/>
      <c r="AB33" s="55"/>
      <c r="AC33" s="5">
        <f>Q33+R33+S33+T33+U33+V33+W33</f>
        <v>0</v>
      </c>
      <c r="AD33" s="15">
        <f>X33/2</f>
        <v>0</v>
      </c>
      <c r="AE33" s="4">
        <f>(Y33*3)+(Z33*5)+(AA33*5)+(AB33*20)</f>
        <v>0</v>
      </c>
      <c r="AF33" s="16">
        <f>AC33+AD33+AE33</f>
        <v>0</v>
      </c>
      <c r="AG33" s="52"/>
      <c r="AH33" s="53"/>
      <c r="AI33" s="53"/>
      <c r="AJ33" s="53"/>
      <c r="AK33" s="54"/>
      <c r="AL33" s="54"/>
      <c r="AM33" s="54"/>
      <c r="AN33" s="54"/>
      <c r="AO33" s="54"/>
      <c r="AP33" s="5">
        <f>AG33+AH33+AI33+AJ33</f>
        <v>0</v>
      </c>
      <c r="AQ33" s="15">
        <f>AK33/2</f>
        <v>0</v>
      </c>
      <c r="AR33" s="4">
        <f>(AL33*3)+(AM33*5)+(AN33*5)+(AO33*20)</f>
        <v>0</v>
      </c>
      <c r="AS33" s="16">
        <f>AP33+AQ33+AR33</f>
        <v>0</v>
      </c>
      <c r="AT33" s="52"/>
      <c r="AU33" s="53"/>
      <c r="AV33" s="53"/>
      <c r="AW33" s="54"/>
      <c r="AX33" s="54"/>
      <c r="AY33" s="54"/>
      <c r="AZ33" s="54"/>
      <c r="BA33" s="54"/>
      <c r="BB33" s="5">
        <f>AT33+AU33+AV33</f>
        <v>0</v>
      </c>
      <c r="BC33" s="15">
        <f>AW33/2</f>
        <v>0</v>
      </c>
      <c r="BD33" s="4">
        <f>(AX33*3)+(AY33*5)+(AZ33*5)+(BA33*20)</f>
        <v>0</v>
      </c>
      <c r="BE33" s="16">
        <f>BB33+BC33+BD33</f>
        <v>0</v>
      </c>
      <c r="BF33" s="52"/>
      <c r="BG33" s="53"/>
      <c r="BH33" s="53"/>
      <c r="BI33" s="54"/>
      <c r="BJ33" s="54"/>
      <c r="BK33" s="54"/>
      <c r="BL33" s="54"/>
      <c r="BM33" s="54"/>
      <c r="BN33" s="5">
        <f>BF33+BG33+BH33</f>
        <v>0</v>
      </c>
      <c r="BO33" s="15">
        <f>BI33/2</f>
        <v>0</v>
      </c>
      <c r="BP33" s="4">
        <f>(BJ33*3)+(BK33*5)+(BL33*5)+(BM33*20)</f>
        <v>0</v>
      </c>
      <c r="BQ33" s="16">
        <f>BN33+BO33+BP33</f>
        <v>0</v>
      </c>
      <c r="BR33" s="52"/>
      <c r="BS33" s="53"/>
      <c r="BT33" s="53"/>
      <c r="BU33" s="54"/>
      <c r="BV33" s="54"/>
      <c r="BW33" s="54"/>
      <c r="BX33" s="54"/>
      <c r="BY33" s="54"/>
      <c r="BZ33" s="5">
        <f>BR33+BS33+BT33</f>
        <v>0</v>
      </c>
      <c r="CA33" s="15">
        <f>BU33/2</f>
        <v>0</v>
      </c>
      <c r="CB33" s="4">
        <f>(BV33*3)+(BW33*5)+(BX33*5)+(BY33*20)</f>
        <v>0</v>
      </c>
      <c r="CC33" s="16">
        <f>BZ33+CA33+CB33</f>
        <v>0</v>
      </c>
      <c r="CD33" s="52"/>
      <c r="CE33" s="53"/>
      <c r="CF33" s="54"/>
      <c r="CG33" s="54"/>
      <c r="CH33" s="54"/>
      <c r="CI33" s="54"/>
      <c r="CJ33" s="54"/>
      <c r="CK33" s="5">
        <f>CD33+CE33</f>
        <v>0</v>
      </c>
      <c r="CL33" s="15">
        <f>CF33/2</f>
        <v>0</v>
      </c>
      <c r="CM33" s="4">
        <f>(CG33*3)+(CH33*5)+(CI33*5)+(CJ33*20)</f>
        <v>0</v>
      </c>
      <c r="CN33" s="16">
        <f>CK33+CL33+CM33</f>
        <v>0</v>
      </c>
      <c r="CO33" s="52"/>
      <c r="CP33" s="53"/>
      <c r="CQ33" s="54"/>
      <c r="CR33" s="54"/>
      <c r="CS33" s="54"/>
      <c r="CT33" s="54"/>
      <c r="CU33" s="54"/>
      <c r="CV33" s="5">
        <f>CO33+CP33</f>
        <v>0</v>
      </c>
      <c r="CW33" s="15">
        <f>CQ33/2</f>
        <v>0</v>
      </c>
      <c r="CX33" s="4">
        <f>(CR33*3)+(CS33*5)+(CT33*5)+(CU33*20)</f>
        <v>0</v>
      </c>
      <c r="CY33" s="16">
        <f>CV33+CW33+CX33</f>
        <v>0</v>
      </c>
      <c r="CZ33" s="52"/>
      <c r="DA33" s="53"/>
      <c r="DB33" s="54"/>
      <c r="DC33" s="54"/>
      <c r="DD33" s="54"/>
      <c r="DE33" s="54"/>
      <c r="DF33" s="54"/>
      <c r="DG33" s="5">
        <f>CZ33+DA33</f>
        <v>0</v>
      </c>
      <c r="DH33" s="15">
        <f>DB33/2</f>
        <v>0</v>
      </c>
      <c r="DI33" s="4">
        <f>(DC33*3)+(DD33*5)+(DE33*5)+(DF33*20)</f>
        <v>0</v>
      </c>
      <c r="DJ33" s="16">
        <f>DG33+DH33+DI33</f>
        <v>0</v>
      </c>
    </row>
    <row r="34" spans="1:114">
      <c r="A34" s="49"/>
      <c r="B34" s="50"/>
      <c r="C34" s="51"/>
      <c r="D34" s="51"/>
      <c r="E34" s="51"/>
      <c r="F34" s="51"/>
      <c r="G34" s="51"/>
      <c r="H34" s="17"/>
      <c r="I34" s="13"/>
      <c r="J34" s="12"/>
      <c r="K34" s="18"/>
      <c r="L34" s="30" t="str">
        <f>IF(M34+N34+O34=0,"",M34+N34+O34)</f>
        <v/>
      </c>
      <c r="M34" s="31">
        <f>AC34+AP34+BB34+BN34+BZ34+CK34+CV34+DG34</f>
        <v>0</v>
      </c>
      <c r="N34" s="6">
        <f>AE34+AR34+BD34+BP34+CB34+CM34+CX34+DI34</f>
        <v>0</v>
      </c>
      <c r="O34" s="34">
        <f>P34/2</f>
        <v>0</v>
      </c>
      <c r="P34" s="35">
        <f>X34+AK34+AW34+BI34+BU34+CF34+CQ34+DB34</f>
        <v>0</v>
      </c>
      <c r="Q34" s="52"/>
      <c r="R34" s="53"/>
      <c r="S34" s="53"/>
      <c r="T34" s="53"/>
      <c r="U34" s="53"/>
      <c r="V34" s="53"/>
      <c r="W34" s="53"/>
      <c r="X34" s="54"/>
      <c r="Y34" s="54"/>
      <c r="Z34" s="54"/>
      <c r="AA34" s="54"/>
      <c r="AB34" s="55"/>
      <c r="AC34" s="5">
        <f>Q34+R34+S34+T34+U34+V34+W34</f>
        <v>0</v>
      </c>
      <c r="AD34" s="15">
        <f>X34/2</f>
        <v>0</v>
      </c>
      <c r="AE34" s="4">
        <f>(Y34*3)+(Z34*5)+(AA34*5)+(AB34*20)</f>
        <v>0</v>
      </c>
      <c r="AF34" s="16">
        <f>AC34+AD34+AE34</f>
        <v>0</v>
      </c>
      <c r="AG34" s="52"/>
      <c r="AH34" s="53"/>
      <c r="AI34" s="53"/>
      <c r="AJ34" s="53"/>
      <c r="AK34" s="54"/>
      <c r="AL34" s="54"/>
      <c r="AM34" s="54"/>
      <c r="AN34" s="54"/>
      <c r="AO34" s="54"/>
      <c r="AP34" s="5">
        <f>AG34+AH34+AI34+AJ34</f>
        <v>0</v>
      </c>
      <c r="AQ34" s="15">
        <f>AK34/2</f>
        <v>0</v>
      </c>
      <c r="AR34" s="4">
        <f>(AL34*3)+(AM34*5)+(AN34*5)+(AO34*20)</f>
        <v>0</v>
      </c>
      <c r="AS34" s="16">
        <f>AP34+AQ34+AR34</f>
        <v>0</v>
      </c>
      <c r="AT34" s="52"/>
      <c r="AU34" s="53"/>
      <c r="AV34" s="53"/>
      <c r="AW34" s="54"/>
      <c r="AX34" s="54"/>
      <c r="AY34" s="54"/>
      <c r="AZ34" s="54"/>
      <c r="BA34" s="54"/>
      <c r="BB34" s="5">
        <f>AT34+AU34+AV34</f>
        <v>0</v>
      </c>
      <c r="BC34" s="15">
        <f>AW34/2</f>
        <v>0</v>
      </c>
      <c r="BD34" s="4">
        <f>(AX34*3)+(AY34*5)+(AZ34*5)+(BA34*20)</f>
        <v>0</v>
      </c>
      <c r="BE34" s="16">
        <f>BB34+BC34+BD34</f>
        <v>0</v>
      </c>
      <c r="BF34" s="52"/>
      <c r="BG34" s="53"/>
      <c r="BH34" s="53"/>
      <c r="BI34" s="54"/>
      <c r="BJ34" s="54"/>
      <c r="BK34" s="54"/>
      <c r="BL34" s="54"/>
      <c r="BM34" s="54"/>
      <c r="BN34" s="5">
        <f>BF34+BG34+BH34</f>
        <v>0</v>
      </c>
      <c r="BO34" s="15">
        <f>BI34/2</f>
        <v>0</v>
      </c>
      <c r="BP34" s="4">
        <f>(BJ34*3)+(BK34*5)+(BL34*5)+(BM34*20)</f>
        <v>0</v>
      </c>
      <c r="BQ34" s="16">
        <f>BN34+BO34+BP34</f>
        <v>0</v>
      </c>
      <c r="BR34" s="52"/>
      <c r="BS34" s="53"/>
      <c r="BT34" s="53"/>
      <c r="BU34" s="54"/>
      <c r="BV34" s="54"/>
      <c r="BW34" s="54"/>
      <c r="BX34" s="54"/>
      <c r="BY34" s="54"/>
      <c r="BZ34" s="5">
        <f>BR34+BS34+BT34</f>
        <v>0</v>
      </c>
      <c r="CA34" s="15">
        <f>BU34/2</f>
        <v>0</v>
      </c>
      <c r="CB34" s="4">
        <f>(BV34*3)+(BW34*5)+(BX34*5)+(BY34*20)</f>
        <v>0</v>
      </c>
      <c r="CC34" s="16">
        <f>BZ34+CA34+CB34</f>
        <v>0</v>
      </c>
      <c r="CD34" s="52"/>
      <c r="CE34" s="53"/>
      <c r="CF34" s="54"/>
      <c r="CG34" s="54"/>
      <c r="CH34" s="54"/>
      <c r="CI34" s="54"/>
      <c r="CJ34" s="54"/>
      <c r="CK34" s="5">
        <f>CD34+CE34</f>
        <v>0</v>
      </c>
      <c r="CL34" s="15">
        <f>CF34/2</f>
        <v>0</v>
      </c>
      <c r="CM34" s="4">
        <f>(CG34*3)+(CH34*5)+(CI34*5)+(CJ34*20)</f>
        <v>0</v>
      </c>
      <c r="CN34" s="16">
        <f>CK34+CL34+CM34</f>
        <v>0</v>
      </c>
      <c r="CO34" s="52"/>
      <c r="CP34" s="53"/>
      <c r="CQ34" s="54"/>
      <c r="CR34" s="54"/>
      <c r="CS34" s="54"/>
      <c r="CT34" s="54"/>
      <c r="CU34" s="54"/>
      <c r="CV34" s="5">
        <f>CO34+CP34</f>
        <v>0</v>
      </c>
      <c r="CW34" s="15">
        <f>CQ34/2</f>
        <v>0</v>
      </c>
      <c r="CX34" s="4">
        <f>(CR34*3)+(CS34*5)+(CT34*5)+(CU34*20)</f>
        <v>0</v>
      </c>
      <c r="CY34" s="16">
        <f>CV34+CW34+CX34</f>
        <v>0</v>
      </c>
      <c r="CZ34" s="52"/>
      <c r="DA34" s="53"/>
      <c r="DB34" s="54"/>
      <c r="DC34" s="54"/>
      <c r="DD34" s="54"/>
      <c r="DE34" s="54"/>
      <c r="DF34" s="54"/>
      <c r="DG34" s="5">
        <f>CZ34+DA34</f>
        <v>0</v>
      </c>
      <c r="DH34" s="15">
        <f>DB34/2</f>
        <v>0</v>
      </c>
      <c r="DI34" s="4">
        <f>(DC34*3)+(DD34*5)+(DE34*5)+(DF34*20)</f>
        <v>0</v>
      </c>
      <c r="DJ34" s="16">
        <f>DG34+DH34+DI34</f>
        <v>0</v>
      </c>
    </row>
    <row r="35" spans="1:114">
      <c r="A35" s="49"/>
      <c r="B35" s="50"/>
      <c r="C35" s="51"/>
      <c r="D35" s="51"/>
      <c r="E35" s="51"/>
      <c r="F35" s="51"/>
      <c r="G35" s="51"/>
      <c r="H35" s="17"/>
      <c r="I35" s="13"/>
      <c r="J35" s="12"/>
      <c r="K35" s="18"/>
      <c r="L35" s="30" t="str">
        <f>IF(M35+N35+O35=0,"",M35+N35+O35)</f>
        <v/>
      </c>
      <c r="M35" s="31">
        <f>AC35+AP35+BB35+BN35+BZ35+CK35+CV35+DG35</f>
        <v>0</v>
      </c>
      <c r="N35" s="6">
        <f>AE35+AR35+BD35+BP35+CB35+CM35+CX35+DI35</f>
        <v>0</v>
      </c>
      <c r="O35" s="34">
        <f>P35/2</f>
        <v>0</v>
      </c>
      <c r="P35" s="35">
        <f>X35+AK35+AW35+BI35+BU35+CF35+CQ35+DB35</f>
        <v>0</v>
      </c>
      <c r="Q35" s="52"/>
      <c r="R35" s="53"/>
      <c r="S35" s="53"/>
      <c r="T35" s="53"/>
      <c r="U35" s="53"/>
      <c r="V35" s="53"/>
      <c r="W35" s="53"/>
      <c r="X35" s="54"/>
      <c r="Y35" s="54"/>
      <c r="Z35" s="54"/>
      <c r="AA35" s="54"/>
      <c r="AB35" s="55"/>
      <c r="AC35" s="5">
        <f>Q35+R35+S35+T35+U35+V35+W35</f>
        <v>0</v>
      </c>
      <c r="AD35" s="15">
        <f>X35/2</f>
        <v>0</v>
      </c>
      <c r="AE35" s="4">
        <f>(Y35*3)+(Z35*5)+(AA35*5)+(AB35*20)</f>
        <v>0</v>
      </c>
      <c r="AF35" s="16">
        <f>AC35+AD35+AE35</f>
        <v>0</v>
      </c>
      <c r="AG35" s="52"/>
      <c r="AH35" s="53"/>
      <c r="AI35" s="53"/>
      <c r="AJ35" s="53"/>
      <c r="AK35" s="54"/>
      <c r="AL35" s="54"/>
      <c r="AM35" s="54"/>
      <c r="AN35" s="54"/>
      <c r="AO35" s="54"/>
      <c r="AP35" s="5">
        <f>AG35+AH35+AI35+AJ35</f>
        <v>0</v>
      </c>
      <c r="AQ35" s="15">
        <f>AK35/2</f>
        <v>0</v>
      </c>
      <c r="AR35" s="4">
        <f>(AL35*3)+(AM35*5)+(AN35*5)+(AO35*20)</f>
        <v>0</v>
      </c>
      <c r="AS35" s="16">
        <f>AP35+AQ35+AR35</f>
        <v>0</v>
      </c>
      <c r="AT35" s="52"/>
      <c r="AU35" s="53"/>
      <c r="AV35" s="53"/>
      <c r="AW35" s="54"/>
      <c r="AX35" s="54"/>
      <c r="AY35" s="54"/>
      <c r="AZ35" s="54"/>
      <c r="BA35" s="54"/>
      <c r="BB35" s="5">
        <f>AT35+AU35+AV35</f>
        <v>0</v>
      </c>
      <c r="BC35" s="15">
        <f>AW35/2</f>
        <v>0</v>
      </c>
      <c r="BD35" s="4">
        <f>(AX35*3)+(AY35*5)+(AZ35*5)+(BA35*20)</f>
        <v>0</v>
      </c>
      <c r="BE35" s="16">
        <f>BB35+BC35+BD35</f>
        <v>0</v>
      </c>
      <c r="BF35" s="52"/>
      <c r="BG35" s="53"/>
      <c r="BH35" s="53"/>
      <c r="BI35" s="54"/>
      <c r="BJ35" s="54"/>
      <c r="BK35" s="54"/>
      <c r="BL35" s="54"/>
      <c r="BM35" s="54"/>
      <c r="BN35" s="5">
        <f>BF35+BG35+BH35</f>
        <v>0</v>
      </c>
      <c r="BO35" s="15">
        <f>BI35/2</f>
        <v>0</v>
      </c>
      <c r="BP35" s="4">
        <f>(BJ35*3)+(BK35*5)+(BL35*5)+(BM35*20)</f>
        <v>0</v>
      </c>
      <c r="BQ35" s="16">
        <f>BN35+BO35+BP35</f>
        <v>0</v>
      </c>
      <c r="BR35" s="52"/>
      <c r="BS35" s="53"/>
      <c r="BT35" s="53"/>
      <c r="BU35" s="54"/>
      <c r="BV35" s="54"/>
      <c r="BW35" s="54"/>
      <c r="BX35" s="54"/>
      <c r="BY35" s="54"/>
      <c r="BZ35" s="5">
        <f>BR35+BS35+BT35</f>
        <v>0</v>
      </c>
      <c r="CA35" s="15">
        <f>BU35/2</f>
        <v>0</v>
      </c>
      <c r="CB35" s="4">
        <f>(BV35*3)+(BW35*5)+(BX35*5)+(BY35*20)</f>
        <v>0</v>
      </c>
      <c r="CC35" s="16">
        <f>BZ35+CA35+CB35</f>
        <v>0</v>
      </c>
      <c r="CD35" s="52"/>
      <c r="CE35" s="53"/>
      <c r="CF35" s="54"/>
      <c r="CG35" s="54"/>
      <c r="CH35" s="54"/>
      <c r="CI35" s="54"/>
      <c r="CJ35" s="54"/>
      <c r="CK35" s="5">
        <f>CD35+CE35</f>
        <v>0</v>
      </c>
      <c r="CL35" s="15">
        <f>CF35/2</f>
        <v>0</v>
      </c>
      <c r="CM35" s="4">
        <f>(CG35*3)+(CH35*5)+(CI35*5)+(CJ35*20)</f>
        <v>0</v>
      </c>
      <c r="CN35" s="16">
        <f>CK35+CL35+CM35</f>
        <v>0</v>
      </c>
      <c r="CO35" s="52"/>
      <c r="CP35" s="53"/>
      <c r="CQ35" s="54"/>
      <c r="CR35" s="54"/>
      <c r="CS35" s="54"/>
      <c r="CT35" s="54"/>
      <c r="CU35" s="54"/>
      <c r="CV35" s="5">
        <f>CO35+CP35</f>
        <v>0</v>
      </c>
      <c r="CW35" s="15">
        <f>CQ35/2</f>
        <v>0</v>
      </c>
      <c r="CX35" s="4">
        <f>(CR35*3)+(CS35*5)+(CT35*5)+(CU35*20)</f>
        <v>0</v>
      </c>
      <c r="CY35" s="16">
        <f>CV35+CW35+CX35</f>
        <v>0</v>
      </c>
      <c r="CZ35" s="52"/>
      <c r="DA35" s="53"/>
      <c r="DB35" s="54"/>
      <c r="DC35" s="54"/>
      <c r="DD35" s="54"/>
      <c r="DE35" s="54"/>
      <c r="DF35" s="54"/>
      <c r="DG35" s="5">
        <f>CZ35+DA35</f>
        <v>0</v>
      </c>
      <c r="DH35" s="15">
        <f>DB35/2</f>
        <v>0</v>
      </c>
      <c r="DI35" s="4">
        <f>(DC35*3)+(DD35*5)+(DE35*5)+(DF35*20)</f>
        <v>0</v>
      </c>
      <c r="DJ35" s="16">
        <f>DG35+DH35+DI35</f>
        <v>0</v>
      </c>
    </row>
    <row r="36" spans="1:114">
      <c r="A36" s="49"/>
      <c r="B36" s="50"/>
      <c r="C36" s="51"/>
      <c r="D36" s="51"/>
      <c r="E36" s="51"/>
      <c r="F36" s="51"/>
      <c r="G36" s="51"/>
      <c r="H36" s="17"/>
      <c r="I36" s="13"/>
      <c r="J36" s="12"/>
      <c r="K36" s="18"/>
      <c r="L36" s="30" t="str">
        <f>IF(M36+N36+O36=0,"",M36+N36+O36)</f>
        <v/>
      </c>
      <c r="M36" s="31">
        <f>AC36+AP36+BB36+BN36+BZ36+CK36+CV36+DG36</f>
        <v>0</v>
      </c>
      <c r="N36" s="6">
        <f>AE36+AR36+BD36+BP36+CB36+CM36+CX36+DI36</f>
        <v>0</v>
      </c>
      <c r="O36" s="34">
        <f>P36/2</f>
        <v>0</v>
      </c>
      <c r="P36" s="35">
        <f>X36+AK36+AW36+BI36+BU36+CF36+CQ36+DB36</f>
        <v>0</v>
      </c>
      <c r="Q36" s="52"/>
      <c r="R36" s="53"/>
      <c r="S36" s="53"/>
      <c r="T36" s="53"/>
      <c r="U36" s="53"/>
      <c r="V36" s="53"/>
      <c r="W36" s="53"/>
      <c r="X36" s="54"/>
      <c r="Y36" s="54"/>
      <c r="Z36" s="54"/>
      <c r="AA36" s="54"/>
      <c r="AB36" s="55"/>
      <c r="AC36" s="5">
        <f>Q36+R36+S36+T36+U36+V36+W36</f>
        <v>0</v>
      </c>
      <c r="AD36" s="15">
        <f>X36/2</f>
        <v>0</v>
      </c>
      <c r="AE36" s="4">
        <f>(Y36*3)+(Z36*5)+(AA36*5)+(AB36*20)</f>
        <v>0</v>
      </c>
      <c r="AF36" s="16">
        <f>AC36+AD36+AE36</f>
        <v>0</v>
      </c>
      <c r="AG36" s="52"/>
      <c r="AH36" s="53"/>
      <c r="AI36" s="53"/>
      <c r="AJ36" s="53"/>
      <c r="AK36" s="54"/>
      <c r="AL36" s="54"/>
      <c r="AM36" s="54"/>
      <c r="AN36" s="54"/>
      <c r="AO36" s="54"/>
      <c r="AP36" s="5">
        <f>AG36+AH36+AI36+AJ36</f>
        <v>0</v>
      </c>
      <c r="AQ36" s="15">
        <f>AK36/2</f>
        <v>0</v>
      </c>
      <c r="AR36" s="4">
        <f>(AL36*3)+(AM36*5)+(AN36*5)+(AO36*20)</f>
        <v>0</v>
      </c>
      <c r="AS36" s="16">
        <f>AP36+AQ36+AR36</f>
        <v>0</v>
      </c>
      <c r="AT36" s="52"/>
      <c r="AU36" s="53"/>
      <c r="AV36" s="53"/>
      <c r="AW36" s="54"/>
      <c r="AX36" s="54"/>
      <c r="AY36" s="54"/>
      <c r="AZ36" s="54"/>
      <c r="BA36" s="54"/>
      <c r="BB36" s="5">
        <f>AT36+AU36+AV36</f>
        <v>0</v>
      </c>
      <c r="BC36" s="15">
        <f>AW36/2</f>
        <v>0</v>
      </c>
      <c r="BD36" s="4">
        <f>(AX36*3)+(AY36*5)+(AZ36*5)+(BA36*20)</f>
        <v>0</v>
      </c>
      <c r="BE36" s="16">
        <f>BB36+BC36+BD36</f>
        <v>0</v>
      </c>
      <c r="BF36" s="52"/>
      <c r="BG36" s="53"/>
      <c r="BH36" s="53"/>
      <c r="BI36" s="54"/>
      <c r="BJ36" s="54"/>
      <c r="BK36" s="54"/>
      <c r="BL36" s="54"/>
      <c r="BM36" s="54"/>
      <c r="BN36" s="5">
        <f>BF36+BG36+BH36</f>
        <v>0</v>
      </c>
      <c r="BO36" s="15">
        <f>BI36/2</f>
        <v>0</v>
      </c>
      <c r="BP36" s="4">
        <f>(BJ36*3)+(BK36*5)+(BL36*5)+(BM36*20)</f>
        <v>0</v>
      </c>
      <c r="BQ36" s="16">
        <f>BN36+BO36+BP36</f>
        <v>0</v>
      </c>
      <c r="BR36" s="52"/>
      <c r="BS36" s="53"/>
      <c r="BT36" s="53"/>
      <c r="BU36" s="54"/>
      <c r="BV36" s="54"/>
      <c r="BW36" s="54"/>
      <c r="BX36" s="54"/>
      <c r="BY36" s="54"/>
      <c r="BZ36" s="5">
        <f>BR36+BS36+BT36</f>
        <v>0</v>
      </c>
      <c r="CA36" s="15">
        <f>BU36/2</f>
        <v>0</v>
      </c>
      <c r="CB36" s="4">
        <f>(BV36*3)+(BW36*5)+(BX36*5)+(BY36*20)</f>
        <v>0</v>
      </c>
      <c r="CC36" s="16">
        <f>BZ36+CA36+CB36</f>
        <v>0</v>
      </c>
      <c r="CD36" s="52"/>
      <c r="CE36" s="53"/>
      <c r="CF36" s="54"/>
      <c r="CG36" s="54"/>
      <c r="CH36" s="54"/>
      <c r="CI36" s="54"/>
      <c r="CJ36" s="54"/>
      <c r="CK36" s="5">
        <f>CD36+CE36</f>
        <v>0</v>
      </c>
      <c r="CL36" s="15">
        <f>CF36/2</f>
        <v>0</v>
      </c>
      <c r="CM36" s="4">
        <f>(CG36*3)+(CH36*5)+(CI36*5)+(CJ36*20)</f>
        <v>0</v>
      </c>
      <c r="CN36" s="16">
        <f>CK36+CL36+CM36</f>
        <v>0</v>
      </c>
      <c r="CO36" s="52"/>
      <c r="CP36" s="53"/>
      <c r="CQ36" s="54"/>
      <c r="CR36" s="54"/>
      <c r="CS36" s="54"/>
      <c r="CT36" s="54"/>
      <c r="CU36" s="54"/>
      <c r="CV36" s="5">
        <f>CO36+CP36</f>
        <v>0</v>
      </c>
      <c r="CW36" s="15">
        <f>CQ36/2</f>
        <v>0</v>
      </c>
      <c r="CX36" s="4">
        <f>(CR36*3)+(CS36*5)+(CT36*5)+(CU36*20)</f>
        <v>0</v>
      </c>
      <c r="CY36" s="16">
        <f>CV36+CW36+CX36</f>
        <v>0</v>
      </c>
      <c r="CZ36" s="52"/>
      <c r="DA36" s="53"/>
      <c r="DB36" s="54"/>
      <c r="DC36" s="54"/>
      <c r="DD36" s="54"/>
      <c r="DE36" s="54"/>
      <c r="DF36" s="54"/>
      <c r="DG36" s="5">
        <f>CZ36+DA36</f>
        <v>0</v>
      </c>
      <c r="DH36" s="15">
        <f>DB36/2</f>
        <v>0</v>
      </c>
      <c r="DI36" s="4">
        <f>(DC36*3)+(DD36*5)+(DE36*5)+(DF36*20)</f>
        <v>0</v>
      </c>
      <c r="DJ36" s="16">
        <f>DG36+DH36+DI36</f>
        <v>0</v>
      </c>
    </row>
    <row r="37" spans="1:114">
      <c r="A37" s="49"/>
      <c r="B37" s="50"/>
      <c r="C37" s="51"/>
      <c r="D37" s="51"/>
      <c r="E37" s="51"/>
      <c r="F37" s="51"/>
      <c r="G37" s="51"/>
      <c r="H37" s="17"/>
      <c r="I37" s="13"/>
      <c r="J37" s="12"/>
      <c r="K37" s="18"/>
      <c r="L37" s="30" t="str">
        <f>IF(M37+N37+O37=0,"",M37+N37+O37)</f>
        <v/>
      </c>
      <c r="M37" s="31">
        <f>AC37+AP37+BB37+BN37+BZ37+CK37+CV37+DG37</f>
        <v>0</v>
      </c>
      <c r="N37" s="6">
        <f>AE37+AR37+BD37+BP37+CB37+CM37+CX37+DI37</f>
        <v>0</v>
      </c>
      <c r="O37" s="34">
        <f>P37/2</f>
        <v>0</v>
      </c>
      <c r="P37" s="35">
        <f>X37+AK37+AW37+BI37+BU37+CF37+CQ37+DB37</f>
        <v>0</v>
      </c>
      <c r="Q37" s="52"/>
      <c r="R37" s="53"/>
      <c r="S37" s="53"/>
      <c r="T37" s="53"/>
      <c r="U37" s="53"/>
      <c r="V37" s="53"/>
      <c r="W37" s="53"/>
      <c r="X37" s="54"/>
      <c r="Y37" s="54"/>
      <c r="Z37" s="54"/>
      <c r="AA37" s="54"/>
      <c r="AB37" s="55"/>
      <c r="AC37" s="5">
        <f>Q37+R37+S37+T37+U37+V37+W37</f>
        <v>0</v>
      </c>
      <c r="AD37" s="15">
        <f>X37/2</f>
        <v>0</v>
      </c>
      <c r="AE37" s="4">
        <f>(Y37*3)+(Z37*5)+(AA37*5)+(AB37*20)</f>
        <v>0</v>
      </c>
      <c r="AF37" s="16">
        <f>AC37+AD37+AE37</f>
        <v>0</v>
      </c>
      <c r="AG37" s="52"/>
      <c r="AH37" s="53"/>
      <c r="AI37" s="53"/>
      <c r="AJ37" s="53"/>
      <c r="AK37" s="54"/>
      <c r="AL37" s="54"/>
      <c r="AM37" s="54"/>
      <c r="AN37" s="54"/>
      <c r="AO37" s="54"/>
      <c r="AP37" s="5">
        <f>AG37+AH37+AI37+AJ37</f>
        <v>0</v>
      </c>
      <c r="AQ37" s="15">
        <f>AK37/2</f>
        <v>0</v>
      </c>
      <c r="AR37" s="4">
        <f>(AL37*3)+(AM37*5)+(AN37*5)+(AO37*20)</f>
        <v>0</v>
      </c>
      <c r="AS37" s="16">
        <f>AP37+AQ37+AR37</f>
        <v>0</v>
      </c>
      <c r="AT37" s="52"/>
      <c r="AU37" s="53"/>
      <c r="AV37" s="53"/>
      <c r="AW37" s="54"/>
      <c r="AX37" s="54"/>
      <c r="AY37" s="54"/>
      <c r="AZ37" s="54"/>
      <c r="BA37" s="54"/>
      <c r="BB37" s="5">
        <f>AT37+AU37+AV37</f>
        <v>0</v>
      </c>
      <c r="BC37" s="15">
        <f>AW37/2</f>
        <v>0</v>
      </c>
      <c r="BD37" s="4">
        <f>(AX37*3)+(AY37*5)+(AZ37*5)+(BA37*20)</f>
        <v>0</v>
      </c>
      <c r="BE37" s="16">
        <f>BB37+BC37+BD37</f>
        <v>0</v>
      </c>
      <c r="BF37" s="52"/>
      <c r="BG37" s="53"/>
      <c r="BH37" s="53"/>
      <c r="BI37" s="54"/>
      <c r="BJ37" s="54"/>
      <c r="BK37" s="54"/>
      <c r="BL37" s="54"/>
      <c r="BM37" s="54"/>
      <c r="BN37" s="5">
        <f>BF37+BG37+BH37</f>
        <v>0</v>
      </c>
      <c r="BO37" s="15">
        <f>BI37/2</f>
        <v>0</v>
      </c>
      <c r="BP37" s="4">
        <f>(BJ37*3)+(BK37*5)+(BL37*5)+(BM37*20)</f>
        <v>0</v>
      </c>
      <c r="BQ37" s="16">
        <f>BN37+BO37+BP37</f>
        <v>0</v>
      </c>
      <c r="BR37" s="52"/>
      <c r="BS37" s="53"/>
      <c r="BT37" s="53"/>
      <c r="BU37" s="54"/>
      <c r="BV37" s="54"/>
      <c r="BW37" s="54"/>
      <c r="BX37" s="54"/>
      <c r="BY37" s="54"/>
      <c r="BZ37" s="5">
        <f>BR37+BS37+BT37</f>
        <v>0</v>
      </c>
      <c r="CA37" s="15">
        <f>BU37/2</f>
        <v>0</v>
      </c>
      <c r="CB37" s="4">
        <f>(BV37*3)+(BW37*5)+(BX37*5)+(BY37*20)</f>
        <v>0</v>
      </c>
      <c r="CC37" s="16">
        <f>BZ37+CA37+CB37</f>
        <v>0</v>
      </c>
      <c r="CD37" s="52"/>
      <c r="CE37" s="53"/>
      <c r="CF37" s="54"/>
      <c r="CG37" s="54"/>
      <c r="CH37" s="54"/>
      <c r="CI37" s="54"/>
      <c r="CJ37" s="54"/>
      <c r="CK37" s="5">
        <f>CD37+CE37</f>
        <v>0</v>
      </c>
      <c r="CL37" s="15">
        <f>CF37/2</f>
        <v>0</v>
      </c>
      <c r="CM37" s="4">
        <f>(CG37*3)+(CH37*5)+(CI37*5)+(CJ37*20)</f>
        <v>0</v>
      </c>
      <c r="CN37" s="16">
        <f>CK37+CL37+CM37</f>
        <v>0</v>
      </c>
      <c r="CO37" s="52"/>
      <c r="CP37" s="53"/>
      <c r="CQ37" s="54"/>
      <c r="CR37" s="54"/>
      <c r="CS37" s="54"/>
      <c r="CT37" s="54"/>
      <c r="CU37" s="54"/>
      <c r="CV37" s="5">
        <f>CO37+CP37</f>
        <v>0</v>
      </c>
      <c r="CW37" s="15">
        <f>CQ37/2</f>
        <v>0</v>
      </c>
      <c r="CX37" s="4">
        <f>(CR37*3)+(CS37*5)+(CT37*5)+(CU37*20)</f>
        <v>0</v>
      </c>
      <c r="CY37" s="16">
        <f>CV37+CW37+CX37</f>
        <v>0</v>
      </c>
      <c r="CZ37" s="52"/>
      <c r="DA37" s="53"/>
      <c r="DB37" s="54"/>
      <c r="DC37" s="54"/>
      <c r="DD37" s="54"/>
      <c r="DE37" s="54"/>
      <c r="DF37" s="54"/>
      <c r="DG37" s="5">
        <f>CZ37+DA37</f>
        <v>0</v>
      </c>
      <c r="DH37" s="15">
        <f>DB37/2</f>
        <v>0</v>
      </c>
      <c r="DI37" s="4">
        <f>(DC37*3)+(DD37*5)+(DE37*5)+(DF37*20)</f>
        <v>0</v>
      </c>
      <c r="DJ37" s="16">
        <f>DG37+DH37+DI37</f>
        <v>0</v>
      </c>
    </row>
    <row r="38" spans="1:114">
      <c r="A38" s="49"/>
      <c r="B38" s="50"/>
      <c r="C38" s="51"/>
      <c r="D38" s="51"/>
      <c r="E38" s="51"/>
      <c r="F38" s="51"/>
      <c r="G38" s="51"/>
      <c r="H38" s="17"/>
      <c r="I38" s="13"/>
      <c r="J38" s="12"/>
      <c r="K38" s="18"/>
      <c r="L38" s="30" t="str">
        <f>IF(M38+N38+O38=0,"",M38+N38+O38)</f>
        <v/>
      </c>
      <c r="M38" s="31">
        <f>AC38+AP38+BB38+BN38+BZ38+CK38+CV38+DG38</f>
        <v>0</v>
      </c>
      <c r="N38" s="6">
        <f>AE38+AR38+BD38+BP38+CB38+CM38+CX38+DI38</f>
        <v>0</v>
      </c>
      <c r="O38" s="34">
        <f>P38/2</f>
        <v>0</v>
      </c>
      <c r="P38" s="35">
        <f>X38+AK38+AW38+BI38+BU38+CF38+CQ38+DB38</f>
        <v>0</v>
      </c>
      <c r="Q38" s="52"/>
      <c r="R38" s="53"/>
      <c r="S38" s="53"/>
      <c r="T38" s="53"/>
      <c r="U38" s="53"/>
      <c r="V38" s="53"/>
      <c r="W38" s="53"/>
      <c r="X38" s="54"/>
      <c r="Y38" s="54"/>
      <c r="Z38" s="54"/>
      <c r="AA38" s="54"/>
      <c r="AB38" s="55"/>
      <c r="AC38" s="5">
        <f>Q38+R38+S38+T38+U38+V38+W38</f>
        <v>0</v>
      </c>
      <c r="AD38" s="15">
        <f>X38/2</f>
        <v>0</v>
      </c>
      <c r="AE38" s="4">
        <f>(Y38*3)+(Z38*5)+(AA38*5)+(AB38*20)</f>
        <v>0</v>
      </c>
      <c r="AF38" s="16">
        <f>AC38+AD38+AE38</f>
        <v>0</v>
      </c>
      <c r="AG38" s="52"/>
      <c r="AH38" s="53"/>
      <c r="AI38" s="53"/>
      <c r="AJ38" s="53"/>
      <c r="AK38" s="54"/>
      <c r="AL38" s="54"/>
      <c r="AM38" s="54"/>
      <c r="AN38" s="54"/>
      <c r="AO38" s="54"/>
      <c r="AP38" s="5">
        <f>AG38+AH38+AI38+AJ38</f>
        <v>0</v>
      </c>
      <c r="AQ38" s="15">
        <f>AK38/2</f>
        <v>0</v>
      </c>
      <c r="AR38" s="4">
        <f>(AL38*3)+(AM38*5)+(AN38*5)+(AO38*20)</f>
        <v>0</v>
      </c>
      <c r="AS38" s="16">
        <f>AP38+AQ38+AR38</f>
        <v>0</v>
      </c>
      <c r="AT38" s="52"/>
      <c r="AU38" s="53"/>
      <c r="AV38" s="53"/>
      <c r="AW38" s="54"/>
      <c r="AX38" s="54"/>
      <c r="AY38" s="54"/>
      <c r="AZ38" s="54"/>
      <c r="BA38" s="54"/>
      <c r="BB38" s="5">
        <f>AT38+AU38+AV38</f>
        <v>0</v>
      </c>
      <c r="BC38" s="15">
        <f>AW38/2</f>
        <v>0</v>
      </c>
      <c r="BD38" s="4">
        <f>(AX38*3)+(AY38*5)+(AZ38*5)+(BA38*20)</f>
        <v>0</v>
      </c>
      <c r="BE38" s="16">
        <f>BB38+BC38+BD38</f>
        <v>0</v>
      </c>
      <c r="BF38" s="52"/>
      <c r="BG38" s="53"/>
      <c r="BH38" s="53"/>
      <c r="BI38" s="54"/>
      <c r="BJ38" s="54"/>
      <c r="BK38" s="54"/>
      <c r="BL38" s="54"/>
      <c r="BM38" s="54"/>
      <c r="BN38" s="5">
        <f>BF38+BG38+BH38</f>
        <v>0</v>
      </c>
      <c r="BO38" s="15">
        <f>BI38/2</f>
        <v>0</v>
      </c>
      <c r="BP38" s="4">
        <f>(BJ38*3)+(BK38*5)+(BL38*5)+(BM38*20)</f>
        <v>0</v>
      </c>
      <c r="BQ38" s="16">
        <f>BN38+BO38+BP38</f>
        <v>0</v>
      </c>
      <c r="BR38" s="52"/>
      <c r="BS38" s="53"/>
      <c r="BT38" s="53"/>
      <c r="BU38" s="54"/>
      <c r="BV38" s="54"/>
      <c r="BW38" s="54"/>
      <c r="BX38" s="54"/>
      <c r="BY38" s="54"/>
      <c r="BZ38" s="5">
        <f>BR38+BS38+BT38</f>
        <v>0</v>
      </c>
      <c r="CA38" s="15">
        <f>BU38/2</f>
        <v>0</v>
      </c>
      <c r="CB38" s="4">
        <f>(BV38*3)+(BW38*5)+(BX38*5)+(BY38*20)</f>
        <v>0</v>
      </c>
      <c r="CC38" s="16">
        <f>BZ38+CA38+CB38</f>
        <v>0</v>
      </c>
      <c r="CD38" s="52"/>
      <c r="CE38" s="53"/>
      <c r="CF38" s="54"/>
      <c r="CG38" s="54"/>
      <c r="CH38" s="54"/>
      <c r="CI38" s="54"/>
      <c r="CJ38" s="54"/>
      <c r="CK38" s="5">
        <f>CD38+CE38</f>
        <v>0</v>
      </c>
      <c r="CL38" s="15">
        <f>CF38/2</f>
        <v>0</v>
      </c>
      <c r="CM38" s="4">
        <f>(CG38*3)+(CH38*5)+(CI38*5)+(CJ38*20)</f>
        <v>0</v>
      </c>
      <c r="CN38" s="16">
        <f>CK38+CL38+CM38</f>
        <v>0</v>
      </c>
      <c r="CO38" s="52"/>
      <c r="CP38" s="53"/>
      <c r="CQ38" s="54"/>
      <c r="CR38" s="54"/>
      <c r="CS38" s="54"/>
      <c r="CT38" s="54"/>
      <c r="CU38" s="54"/>
      <c r="CV38" s="5">
        <f>CO38+CP38</f>
        <v>0</v>
      </c>
      <c r="CW38" s="15">
        <f>CQ38/2</f>
        <v>0</v>
      </c>
      <c r="CX38" s="4">
        <f>(CR38*3)+(CS38*5)+(CT38*5)+(CU38*20)</f>
        <v>0</v>
      </c>
      <c r="CY38" s="16">
        <f>CV38+CW38+CX38</f>
        <v>0</v>
      </c>
      <c r="CZ38" s="52"/>
      <c r="DA38" s="53"/>
      <c r="DB38" s="54"/>
      <c r="DC38" s="54"/>
      <c r="DD38" s="54"/>
      <c r="DE38" s="54"/>
      <c r="DF38" s="54"/>
      <c r="DG38" s="5">
        <f>CZ38+DA38</f>
        <v>0</v>
      </c>
      <c r="DH38" s="15">
        <f>DB38/2</f>
        <v>0</v>
      </c>
      <c r="DI38" s="4">
        <f>(DC38*3)+(DD38*5)+(DE38*5)+(DF38*20)</f>
        <v>0</v>
      </c>
      <c r="DJ38" s="16">
        <f>DG38+DH38+DI38</f>
        <v>0</v>
      </c>
    </row>
    <row r="39" spans="1:114">
      <c r="A39" s="49"/>
      <c r="B39" s="50"/>
      <c r="C39" s="51"/>
      <c r="D39" s="51"/>
      <c r="E39" s="51"/>
      <c r="F39" s="51"/>
      <c r="G39" s="51"/>
      <c r="H39" s="17"/>
      <c r="I39" s="13"/>
      <c r="J39" s="12"/>
      <c r="K39" s="18"/>
      <c r="L39" s="30" t="str">
        <f>IF(M39+N39+O39=0,"",M39+N39+O39)</f>
        <v/>
      </c>
      <c r="M39" s="31">
        <f>AC39+AP39+BB39+BN39+BZ39+CK39+CV39+DG39</f>
        <v>0</v>
      </c>
      <c r="N39" s="6">
        <f>AE39+AR39+BD39+BP39+CB39+CM39+CX39+DI39</f>
        <v>0</v>
      </c>
      <c r="O39" s="34">
        <f>P39/2</f>
        <v>0</v>
      </c>
      <c r="P39" s="35">
        <f>X39+AK39+AW39+BI39+BU39+CF39+CQ39+DB39</f>
        <v>0</v>
      </c>
      <c r="Q39" s="52"/>
      <c r="R39" s="53"/>
      <c r="S39" s="53"/>
      <c r="T39" s="53"/>
      <c r="U39" s="53"/>
      <c r="V39" s="53"/>
      <c r="W39" s="53"/>
      <c r="X39" s="54"/>
      <c r="Y39" s="54"/>
      <c r="Z39" s="54"/>
      <c r="AA39" s="54"/>
      <c r="AB39" s="55"/>
      <c r="AC39" s="5">
        <f>Q39+R39+S39+T39+U39+V39+W39</f>
        <v>0</v>
      </c>
      <c r="AD39" s="15">
        <f>X39/2</f>
        <v>0</v>
      </c>
      <c r="AE39" s="4">
        <f>(Y39*3)+(Z39*5)+(AA39*5)+(AB39*20)</f>
        <v>0</v>
      </c>
      <c r="AF39" s="16">
        <f>AC39+AD39+AE39</f>
        <v>0</v>
      </c>
      <c r="AG39" s="52"/>
      <c r="AH39" s="53"/>
      <c r="AI39" s="53"/>
      <c r="AJ39" s="53"/>
      <c r="AK39" s="54"/>
      <c r="AL39" s="54"/>
      <c r="AM39" s="54"/>
      <c r="AN39" s="54"/>
      <c r="AO39" s="54"/>
      <c r="AP39" s="5">
        <f>AG39+AH39+AI39+AJ39</f>
        <v>0</v>
      </c>
      <c r="AQ39" s="15">
        <f>AK39/2</f>
        <v>0</v>
      </c>
      <c r="AR39" s="4">
        <f>(AL39*3)+(AM39*5)+(AN39*5)+(AO39*20)</f>
        <v>0</v>
      </c>
      <c r="AS39" s="16">
        <f>AP39+AQ39+AR39</f>
        <v>0</v>
      </c>
      <c r="AT39" s="52"/>
      <c r="AU39" s="53"/>
      <c r="AV39" s="53"/>
      <c r="AW39" s="54"/>
      <c r="AX39" s="54"/>
      <c r="AY39" s="54"/>
      <c r="AZ39" s="54"/>
      <c r="BA39" s="54"/>
      <c r="BB39" s="5">
        <f>AT39+AU39+AV39</f>
        <v>0</v>
      </c>
      <c r="BC39" s="15">
        <f>AW39/2</f>
        <v>0</v>
      </c>
      <c r="BD39" s="4">
        <f>(AX39*3)+(AY39*5)+(AZ39*5)+(BA39*20)</f>
        <v>0</v>
      </c>
      <c r="BE39" s="16">
        <f>BB39+BC39+BD39</f>
        <v>0</v>
      </c>
      <c r="BF39" s="52"/>
      <c r="BG39" s="53"/>
      <c r="BH39" s="53"/>
      <c r="BI39" s="54"/>
      <c r="BJ39" s="54"/>
      <c r="BK39" s="54"/>
      <c r="BL39" s="54"/>
      <c r="BM39" s="54"/>
      <c r="BN39" s="5">
        <f>BF39+BG39+BH39</f>
        <v>0</v>
      </c>
      <c r="BO39" s="15">
        <f>BI39/2</f>
        <v>0</v>
      </c>
      <c r="BP39" s="4">
        <f>(BJ39*3)+(BK39*5)+(BL39*5)+(BM39*20)</f>
        <v>0</v>
      </c>
      <c r="BQ39" s="16">
        <f>BN39+BO39+BP39</f>
        <v>0</v>
      </c>
      <c r="BR39" s="52"/>
      <c r="BS39" s="53"/>
      <c r="BT39" s="53"/>
      <c r="BU39" s="54"/>
      <c r="BV39" s="54"/>
      <c r="BW39" s="54"/>
      <c r="BX39" s="54"/>
      <c r="BY39" s="54"/>
      <c r="BZ39" s="5">
        <f>BR39+BS39+BT39</f>
        <v>0</v>
      </c>
      <c r="CA39" s="15">
        <f>BU39/2</f>
        <v>0</v>
      </c>
      <c r="CB39" s="4">
        <f>(BV39*3)+(BW39*5)+(BX39*5)+(BY39*20)</f>
        <v>0</v>
      </c>
      <c r="CC39" s="16">
        <f>BZ39+CA39+CB39</f>
        <v>0</v>
      </c>
      <c r="CD39" s="52"/>
      <c r="CE39" s="53"/>
      <c r="CF39" s="54"/>
      <c r="CG39" s="54"/>
      <c r="CH39" s="54"/>
      <c r="CI39" s="54"/>
      <c r="CJ39" s="54"/>
      <c r="CK39" s="5">
        <f>CD39+CE39</f>
        <v>0</v>
      </c>
      <c r="CL39" s="15">
        <f>CF39/2</f>
        <v>0</v>
      </c>
      <c r="CM39" s="4">
        <f>(CG39*3)+(CH39*5)+(CI39*5)+(CJ39*20)</f>
        <v>0</v>
      </c>
      <c r="CN39" s="16">
        <f>CK39+CL39+CM39</f>
        <v>0</v>
      </c>
      <c r="CO39" s="52"/>
      <c r="CP39" s="53"/>
      <c r="CQ39" s="54"/>
      <c r="CR39" s="54"/>
      <c r="CS39" s="54"/>
      <c r="CT39" s="54"/>
      <c r="CU39" s="54"/>
      <c r="CV39" s="5">
        <f>CO39+CP39</f>
        <v>0</v>
      </c>
      <c r="CW39" s="15">
        <f>CQ39/2</f>
        <v>0</v>
      </c>
      <c r="CX39" s="4">
        <f>(CR39*3)+(CS39*5)+(CT39*5)+(CU39*20)</f>
        <v>0</v>
      </c>
      <c r="CY39" s="16">
        <f>CV39+CW39+CX39</f>
        <v>0</v>
      </c>
      <c r="CZ39" s="52"/>
      <c r="DA39" s="53"/>
      <c r="DB39" s="54"/>
      <c r="DC39" s="54"/>
      <c r="DD39" s="54"/>
      <c r="DE39" s="54"/>
      <c r="DF39" s="54"/>
      <c r="DG39" s="5">
        <f>CZ39+DA39</f>
        <v>0</v>
      </c>
      <c r="DH39" s="15">
        <f>DB39/2</f>
        <v>0</v>
      </c>
      <c r="DI39" s="4">
        <f>(DC39*3)+(DD39*5)+(DE39*5)+(DF39*20)</f>
        <v>0</v>
      </c>
      <c r="DJ39" s="16">
        <f>DG39+DH39+DI39</f>
        <v>0</v>
      </c>
    </row>
    <row r="40" spans="1:114">
      <c r="A40" s="49"/>
      <c r="B40" s="50"/>
      <c r="C40" s="51"/>
      <c r="D40" s="51"/>
      <c r="E40" s="51"/>
      <c r="F40" s="51"/>
      <c r="G40" s="51"/>
      <c r="H40" s="17"/>
      <c r="I40" s="13"/>
      <c r="J40" s="12"/>
      <c r="K40" s="18"/>
      <c r="L40" s="30" t="str">
        <f>IF(M40+N40+O40=0,"",M40+N40+O40)</f>
        <v/>
      </c>
      <c r="M40" s="31">
        <f>AC40+AP40+BB40+BN40+BZ40+CK40+CV40+DG40</f>
        <v>0</v>
      </c>
      <c r="N40" s="6">
        <f>AE40+AR40+BD40+BP40+CB40+CM40+CX40+DI40</f>
        <v>0</v>
      </c>
      <c r="O40" s="34">
        <f>P40/2</f>
        <v>0</v>
      </c>
      <c r="P40" s="35">
        <f>X40+AK40+AW40+BI40+BU40+CF40+CQ40+DB40</f>
        <v>0</v>
      </c>
      <c r="Q40" s="52"/>
      <c r="R40" s="53"/>
      <c r="S40" s="53"/>
      <c r="T40" s="53"/>
      <c r="U40" s="53"/>
      <c r="V40" s="53"/>
      <c r="W40" s="53"/>
      <c r="X40" s="54"/>
      <c r="Y40" s="54"/>
      <c r="Z40" s="54"/>
      <c r="AA40" s="54"/>
      <c r="AB40" s="55"/>
      <c r="AC40" s="5">
        <f>Q40+R40+S40+T40+U40+V40+W40</f>
        <v>0</v>
      </c>
      <c r="AD40" s="15">
        <f>X40/2</f>
        <v>0</v>
      </c>
      <c r="AE40" s="4">
        <f>(Y40*3)+(Z40*5)+(AA40*5)+(AB40*20)</f>
        <v>0</v>
      </c>
      <c r="AF40" s="16">
        <f>AC40+AD40+AE40</f>
        <v>0</v>
      </c>
      <c r="AG40" s="52"/>
      <c r="AH40" s="53"/>
      <c r="AI40" s="53"/>
      <c r="AJ40" s="53"/>
      <c r="AK40" s="54"/>
      <c r="AL40" s="54"/>
      <c r="AM40" s="54"/>
      <c r="AN40" s="54"/>
      <c r="AO40" s="54"/>
      <c r="AP40" s="5">
        <f>AG40+AH40+AI40+AJ40</f>
        <v>0</v>
      </c>
      <c r="AQ40" s="15">
        <f>AK40/2</f>
        <v>0</v>
      </c>
      <c r="AR40" s="4">
        <f>(AL40*3)+(AM40*5)+(AN40*5)+(AO40*20)</f>
        <v>0</v>
      </c>
      <c r="AS40" s="16">
        <f>AP40+AQ40+AR40</f>
        <v>0</v>
      </c>
      <c r="AT40" s="52"/>
      <c r="AU40" s="53"/>
      <c r="AV40" s="53"/>
      <c r="AW40" s="54"/>
      <c r="AX40" s="54"/>
      <c r="AY40" s="54"/>
      <c r="AZ40" s="54"/>
      <c r="BA40" s="54"/>
      <c r="BB40" s="5">
        <f>AT40+AU40+AV40</f>
        <v>0</v>
      </c>
      <c r="BC40" s="15">
        <f>AW40/2</f>
        <v>0</v>
      </c>
      <c r="BD40" s="4">
        <f>(AX40*3)+(AY40*5)+(AZ40*5)+(BA40*20)</f>
        <v>0</v>
      </c>
      <c r="BE40" s="16">
        <f>BB40+BC40+BD40</f>
        <v>0</v>
      </c>
      <c r="BF40" s="52"/>
      <c r="BG40" s="53"/>
      <c r="BH40" s="53"/>
      <c r="BI40" s="54"/>
      <c r="BJ40" s="54"/>
      <c r="BK40" s="54"/>
      <c r="BL40" s="54"/>
      <c r="BM40" s="54"/>
      <c r="BN40" s="5">
        <f>BF40+BG40+BH40</f>
        <v>0</v>
      </c>
      <c r="BO40" s="15">
        <f>BI40/2</f>
        <v>0</v>
      </c>
      <c r="BP40" s="4">
        <f>(BJ40*3)+(BK40*5)+(BL40*5)+(BM40*20)</f>
        <v>0</v>
      </c>
      <c r="BQ40" s="16">
        <f>BN40+BO40+BP40</f>
        <v>0</v>
      </c>
      <c r="BR40" s="52"/>
      <c r="BS40" s="53"/>
      <c r="BT40" s="53"/>
      <c r="BU40" s="54"/>
      <c r="BV40" s="54"/>
      <c r="BW40" s="54"/>
      <c r="BX40" s="54"/>
      <c r="BY40" s="54"/>
      <c r="BZ40" s="5">
        <f>BR40+BS40+BT40</f>
        <v>0</v>
      </c>
      <c r="CA40" s="15">
        <f>BU40/2</f>
        <v>0</v>
      </c>
      <c r="CB40" s="4">
        <f>(BV40*3)+(BW40*5)+(BX40*5)+(BY40*20)</f>
        <v>0</v>
      </c>
      <c r="CC40" s="16">
        <f>BZ40+CA40+CB40</f>
        <v>0</v>
      </c>
      <c r="CD40" s="52"/>
      <c r="CE40" s="53"/>
      <c r="CF40" s="54"/>
      <c r="CG40" s="54"/>
      <c r="CH40" s="54"/>
      <c r="CI40" s="54"/>
      <c r="CJ40" s="54"/>
      <c r="CK40" s="5">
        <f>CD40+CE40</f>
        <v>0</v>
      </c>
      <c r="CL40" s="15">
        <f>CF40/2</f>
        <v>0</v>
      </c>
      <c r="CM40" s="4">
        <f>(CG40*3)+(CH40*5)+(CI40*5)+(CJ40*20)</f>
        <v>0</v>
      </c>
      <c r="CN40" s="16">
        <f>CK40+CL40+CM40</f>
        <v>0</v>
      </c>
      <c r="CO40" s="52"/>
      <c r="CP40" s="53"/>
      <c r="CQ40" s="54"/>
      <c r="CR40" s="54"/>
      <c r="CS40" s="54"/>
      <c r="CT40" s="54"/>
      <c r="CU40" s="54"/>
      <c r="CV40" s="5">
        <f>CO40+CP40</f>
        <v>0</v>
      </c>
      <c r="CW40" s="15">
        <f>CQ40/2</f>
        <v>0</v>
      </c>
      <c r="CX40" s="4">
        <f>(CR40*3)+(CS40*5)+(CT40*5)+(CU40*20)</f>
        <v>0</v>
      </c>
      <c r="CY40" s="16">
        <f>CV40+CW40+CX40</f>
        <v>0</v>
      </c>
      <c r="CZ40" s="52"/>
      <c r="DA40" s="53"/>
      <c r="DB40" s="54"/>
      <c r="DC40" s="54"/>
      <c r="DD40" s="54"/>
      <c r="DE40" s="54"/>
      <c r="DF40" s="54"/>
      <c r="DG40" s="5">
        <f>CZ40+DA40</f>
        <v>0</v>
      </c>
      <c r="DH40" s="15">
        <f>DB40/2</f>
        <v>0</v>
      </c>
      <c r="DI40" s="4">
        <f>(DC40*3)+(DD40*5)+(DE40*5)+(DF40*20)</f>
        <v>0</v>
      </c>
      <c r="DJ40" s="16">
        <f>DG40+DH40+DI40</f>
        <v>0</v>
      </c>
    </row>
    <row r="41" spans="1:114">
      <c r="A41" s="49"/>
      <c r="B41" s="50"/>
      <c r="C41" s="51"/>
      <c r="D41" s="51"/>
      <c r="E41" s="51"/>
      <c r="F41" s="51"/>
      <c r="G41" s="51"/>
      <c r="H41" s="17"/>
      <c r="I41" s="13"/>
      <c r="J41" s="12"/>
      <c r="K41" s="18"/>
      <c r="L41" s="30" t="str">
        <f>IF(M41+N41+O41=0,"",M41+N41+O41)</f>
        <v/>
      </c>
      <c r="M41" s="31">
        <f>AC41+AP41+BB41+BN41+BZ41+CK41+CV41+DG41</f>
        <v>0</v>
      </c>
      <c r="N41" s="6">
        <f>AE41+AR41+BD41+BP41+CB41+CM41+CX41+DI41</f>
        <v>0</v>
      </c>
      <c r="O41" s="34">
        <f>P41/2</f>
        <v>0</v>
      </c>
      <c r="P41" s="35">
        <f>X41+AK41+AW41+BI41+BU41+CF41+CQ41+DB41</f>
        <v>0</v>
      </c>
      <c r="Q41" s="52"/>
      <c r="R41" s="53"/>
      <c r="S41" s="53"/>
      <c r="T41" s="53"/>
      <c r="U41" s="53"/>
      <c r="V41" s="53"/>
      <c r="W41" s="53"/>
      <c r="X41" s="54"/>
      <c r="Y41" s="54"/>
      <c r="Z41" s="54"/>
      <c r="AA41" s="54"/>
      <c r="AB41" s="55"/>
      <c r="AC41" s="5">
        <f>Q41+R41+S41+T41+U41+V41+W41</f>
        <v>0</v>
      </c>
      <c r="AD41" s="15">
        <f>X41/2</f>
        <v>0</v>
      </c>
      <c r="AE41" s="4">
        <f>(Y41*3)+(Z41*5)+(AA41*5)+(AB41*20)</f>
        <v>0</v>
      </c>
      <c r="AF41" s="16">
        <f>AC41+AD41+AE41</f>
        <v>0</v>
      </c>
      <c r="AG41" s="52"/>
      <c r="AH41" s="53"/>
      <c r="AI41" s="53"/>
      <c r="AJ41" s="53"/>
      <c r="AK41" s="54"/>
      <c r="AL41" s="54"/>
      <c r="AM41" s="54"/>
      <c r="AN41" s="54"/>
      <c r="AO41" s="54"/>
      <c r="AP41" s="5">
        <f>AG41+AH41+AI41+AJ41</f>
        <v>0</v>
      </c>
      <c r="AQ41" s="15">
        <f>AK41/2</f>
        <v>0</v>
      </c>
      <c r="AR41" s="4">
        <f>(AL41*3)+(AM41*5)+(AN41*5)+(AO41*20)</f>
        <v>0</v>
      </c>
      <c r="AS41" s="16">
        <f>AP41+AQ41+AR41</f>
        <v>0</v>
      </c>
      <c r="AT41" s="52"/>
      <c r="AU41" s="53"/>
      <c r="AV41" s="53"/>
      <c r="AW41" s="54"/>
      <c r="AX41" s="54"/>
      <c r="AY41" s="54"/>
      <c r="AZ41" s="54"/>
      <c r="BA41" s="54"/>
      <c r="BB41" s="5">
        <f>AT41+AU41+AV41</f>
        <v>0</v>
      </c>
      <c r="BC41" s="15">
        <f>AW41/2</f>
        <v>0</v>
      </c>
      <c r="BD41" s="4">
        <f>(AX41*3)+(AY41*5)+(AZ41*5)+(BA41*20)</f>
        <v>0</v>
      </c>
      <c r="BE41" s="16">
        <f>BB41+BC41+BD41</f>
        <v>0</v>
      </c>
      <c r="BF41" s="52"/>
      <c r="BG41" s="53"/>
      <c r="BH41" s="53"/>
      <c r="BI41" s="54"/>
      <c r="BJ41" s="54"/>
      <c r="BK41" s="54"/>
      <c r="BL41" s="54"/>
      <c r="BM41" s="54"/>
      <c r="BN41" s="5">
        <f>BF41+BG41+BH41</f>
        <v>0</v>
      </c>
      <c r="BO41" s="15">
        <f>BI41/2</f>
        <v>0</v>
      </c>
      <c r="BP41" s="4">
        <f>(BJ41*3)+(BK41*5)+(BL41*5)+(BM41*20)</f>
        <v>0</v>
      </c>
      <c r="BQ41" s="16">
        <f>BN41+BO41+BP41</f>
        <v>0</v>
      </c>
      <c r="BR41" s="52"/>
      <c r="BS41" s="53"/>
      <c r="BT41" s="53"/>
      <c r="BU41" s="54"/>
      <c r="BV41" s="54"/>
      <c r="BW41" s="54"/>
      <c r="BX41" s="54"/>
      <c r="BY41" s="54"/>
      <c r="BZ41" s="5">
        <f>BR41+BS41+BT41</f>
        <v>0</v>
      </c>
      <c r="CA41" s="15">
        <f>BU41/2</f>
        <v>0</v>
      </c>
      <c r="CB41" s="4">
        <f>(BV41*3)+(BW41*5)+(BX41*5)+(BY41*20)</f>
        <v>0</v>
      </c>
      <c r="CC41" s="16">
        <f>BZ41+CA41+CB41</f>
        <v>0</v>
      </c>
      <c r="CD41" s="52"/>
      <c r="CE41" s="53"/>
      <c r="CF41" s="54"/>
      <c r="CG41" s="54"/>
      <c r="CH41" s="54"/>
      <c r="CI41" s="54"/>
      <c r="CJ41" s="54"/>
      <c r="CK41" s="5">
        <f>CD41+CE41</f>
        <v>0</v>
      </c>
      <c r="CL41" s="15">
        <f>CF41/2</f>
        <v>0</v>
      </c>
      <c r="CM41" s="4">
        <f>(CG41*3)+(CH41*5)+(CI41*5)+(CJ41*20)</f>
        <v>0</v>
      </c>
      <c r="CN41" s="16">
        <f>CK41+CL41+CM41</f>
        <v>0</v>
      </c>
      <c r="CO41" s="52"/>
      <c r="CP41" s="53"/>
      <c r="CQ41" s="54"/>
      <c r="CR41" s="54"/>
      <c r="CS41" s="54"/>
      <c r="CT41" s="54"/>
      <c r="CU41" s="54"/>
      <c r="CV41" s="5">
        <f>CO41+CP41</f>
        <v>0</v>
      </c>
      <c r="CW41" s="15">
        <f>CQ41/2</f>
        <v>0</v>
      </c>
      <c r="CX41" s="4">
        <f>(CR41*3)+(CS41*5)+(CT41*5)+(CU41*20)</f>
        <v>0</v>
      </c>
      <c r="CY41" s="16">
        <f>CV41+CW41+CX41</f>
        <v>0</v>
      </c>
      <c r="CZ41" s="52"/>
      <c r="DA41" s="53"/>
      <c r="DB41" s="54"/>
      <c r="DC41" s="54"/>
      <c r="DD41" s="54"/>
      <c r="DE41" s="54"/>
      <c r="DF41" s="54"/>
      <c r="DG41" s="5">
        <f>CZ41+DA41</f>
        <v>0</v>
      </c>
      <c r="DH41" s="15">
        <f>DB41/2</f>
        <v>0</v>
      </c>
      <c r="DI41" s="4">
        <f>(DC41*3)+(DD41*5)+(DE41*5)+(DF41*20)</f>
        <v>0</v>
      </c>
      <c r="DJ41" s="16">
        <f>DG41+DH41+DI41</f>
        <v>0</v>
      </c>
    </row>
    <row r="42" spans="1:114">
      <c r="A42" s="49"/>
      <c r="B42" s="50"/>
      <c r="C42" s="51"/>
      <c r="D42" s="51"/>
      <c r="E42" s="51"/>
      <c r="F42" s="51"/>
      <c r="G42" s="51"/>
      <c r="H42" s="17"/>
      <c r="I42" s="13"/>
      <c r="J42" s="12"/>
      <c r="K42" s="18"/>
      <c r="L42" s="30" t="str">
        <f>IF(M42+N42+O42=0,"",M42+N42+O42)</f>
        <v/>
      </c>
      <c r="M42" s="31">
        <f>AC42+AP42+BB42+BN42+BZ42+CK42+CV42+DG42</f>
        <v>0</v>
      </c>
      <c r="N42" s="6">
        <f>AE42+AR42+BD42+BP42+CB42+CM42+CX42+DI42</f>
        <v>0</v>
      </c>
      <c r="O42" s="34">
        <f>P42/2</f>
        <v>0</v>
      </c>
      <c r="P42" s="35">
        <f>X42+AK42+AW42+BI42+BU42+CF42+CQ42+DB42</f>
        <v>0</v>
      </c>
      <c r="Q42" s="52"/>
      <c r="R42" s="53"/>
      <c r="S42" s="53"/>
      <c r="T42" s="53"/>
      <c r="U42" s="53"/>
      <c r="V42" s="53"/>
      <c r="W42" s="53"/>
      <c r="X42" s="54"/>
      <c r="Y42" s="54"/>
      <c r="Z42" s="54"/>
      <c r="AA42" s="54"/>
      <c r="AB42" s="55"/>
      <c r="AC42" s="5">
        <f>Q42+R42+S42+T42+U42+V42+W42</f>
        <v>0</v>
      </c>
      <c r="AD42" s="15">
        <f>X42/2</f>
        <v>0</v>
      </c>
      <c r="AE42" s="4">
        <f>(Y42*3)+(Z42*5)+(AA42*5)+(AB42*20)</f>
        <v>0</v>
      </c>
      <c r="AF42" s="16">
        <f>AC42+AD42+AE42</f>
        <v>0</v>
      </c>
      <c r="AG42" s="52"/>
      <c r="AH42" s="53"/>
      <c r="AI42" s="53"/>
      <c r="AJ42" s="53"/>
      <c r="AK42" s="54"/>
      <c r="AL42" s="54"/>
      <c r="AM42" s="54"/>
      <c r="AN42" s="54"/>
      <c r="AO42" s="54"/>
      <c r="AP42" s="5">
        <f>AG42+AH42+AI42+AJ42</f>
        <v>0</v>
      </c>
      <c r="AQ42" s="15">
        <f>AK42/2</f>
        <v>0</v>
      </c>
      <c r="AR42" s="4">
        <f>(AL42*3)+(AM42*5)+(AN42*5)+(AO42*20)</f>
        <v>0</v>
      </c>
      <c r="AS42" s="16">
        <f>AP42+AQ42+AR42</f>
        <v>0</v>
      </c>
      <c r="AT42" s="52"/>
      <c r="AU42" s="53"/>
      <c r="AV42" s="53"/>
      <c r="AW42" s="54"/>
      <c r="AX42" s="54"/>
      <c r="AY42" s="54"/>
      <c r="AZ42" s="54"/>
      <c r="BA42" s="54"/>
      <c r="BB42" s="5">
        <f>AT42+AU42+AV42</f>
        <v>0</v>
      </c>
      <c r="BC42" s="15">
        <f>AW42/2</f>
        <v>0</v>
      </c>
      <c r="BD42" s="4">
        <f>(AX42*3)+(AY42*5)+(AZ42*5)+(BA42*20)</f>
        <v>0</v>
      </c>
      <c r="BE42" s="16">
        <f>BB42+BC42+BD42</f>
        <v>0</v>
      </c>
      <c r="BF42" s="52"/>
      <c r="BG42" s="53"/>
      <c r="BH42" s="53"/>
      <c r="BI42" s="54"/>
      <c r="BJ42" s="54"/>
      <c r="BK42" s="54"/>
      <c r="BL42" s="54"/>
      <c r="BM42" s="54"/>
      <c r="BN42" s="5">
        <f>BF42+BG42+BH42</f>
        <v>0</v>
      </c>
      <c r="BO42" s="15">
        <f>BI42/2</f>
        <v>0</v>
      </c>
      <c r="BP42" s="4">
        <f>(BJ42*3)+(BK42*5)+(BL42*5)+(BM42*20)</f>
        <v>0</v>
      </c>
      <c r="BQ42" s="16">
        <f>BN42+BO42+BP42</f>
        <v>0</v>
      </c>
      <c r="BR42" s="52"/>
      <c r="BS42" s="53"/>
      <c r="BT42" s="53"/>
      <c r="BU42" s="54"/>
      <c r="BV42" s="54"/>
      <c r="BW42" s="54"/>
      <c r="BX42" s="54"/>
      <c r="BY42" s="54"/>
      <c r="BZ42" s="5">
        <f>BR42+BS42+BT42</f>
        <v>0</v>
      </c>
      <c r="CA42" s="15">
        <f>BU42/2</f>
        <v>0</v>
      </c>
      <c r="CB42" s="4">
        <f>(BV42*3)+(BW42*5)+(BX42*5)+(BY42*20)</f>
        <v>0</v>
      </c>
      <c r="CC42" s="16">
        <f>BZ42+CA42+CB42</f>
        <v>0</v>
      </c>
      <c r="CD42" s="52"/>
      <c r="CE42" s="53"/>
      <c r="CF42" s="54"/>
      <c r="CG42" s="54"/>
      <c r="CH42" s="54"/>
      <c r="CI42" s="54"/>
      <c r="CJ42" s="54"/>
      <c r="CK42" s="5">
        <f>CD42+CE42</f>
        <v>0</v>
      </c>
      <c r="CL42" s="15">
        <f>CF42/2</f>
        <v>0</v>
      </c>
      <c r="CM42" s="4">
        <f>(CG42*3)+(CH42*5)+(CI42*5)+(CJ42*20)</f>
        <v>0</v>
      </c>
      <c r="CN42" s="16">
        <f>CK42+CL42+CM42</f>
        <v>0</v>
      </c>
      <c r="CO42" s="52"/>
      <c r="CP42" s="53"/>
      <c r="CQ42" s="54"/>
      <c r="CR42" s="54"/>
      <c r="CS42" s="54"/>
      <c r="CT42" s="54"/>
      <c r="CU42" s="54"/>
      <c r="CV42" s="5">
        <f>CO42+CP42</f>
        <v>0</v>
      </c>
      <c r="CW42" s="15">
        <f>CQ42/2</f>
        <v>0</v>
      </c>
      <c r="CX42" s="4">
        <f>(CR42*3)+(CS42*5)+(CT42*5)+(CU42*20)</f>
        <v>0</v>
      </c>
      <c r="CY42" s="16">
        <f>CV42+CW42+CX42</f>
        <v>0</v>
      </c>
      <c r="CZ42" s="52"/>
      <c r="DA42" s="53"/>
      <c r="DB42" s="54"/>
      <c r="DC42" s="54"/>
      <c r="DD42" s="54"/>
      <c r="DE42" s="54"/>
      <c r="DF42" s="54"/>
      <c r="DG42" s="5">
        <f>CZ42+DA42</f>
        <v>0</v>
      </c>
      <c r="DH42" s="15">
        <f>DB42/2</f>
        <v>0</v>
      </c>
      <c r="DI42" s="4">
        <f>(DC42*3)+(DD42*5)+(DE42*5)+(DF42*20)</f>
        <v>0</v>
      </c>
      <c r="DJ42" s="16">
        <f>DG42+DH42+DI42</f>
        <v>0</v>
      </c>
    </row>
    <row r="43" spans="1:114">
      <c r="A43" s="49"/>
      <c r="B43" s="50"/>
      <c r="C43" s="51"/>
      <c r="D43" s="51"/>
      <c r="E43" s="51"/>
      <c r="F43" s="51"/>
      <c r="G43" s="51"/>
      <c r="H43" s="17"/>
      <c r="I43" s="13"/>
      <c r="J43" s="12"/>
      <c r="K43" s="18"/>
      <c r="L43" s="30" t="str">
        <f>IF(M43+N43+O43=0,"",M43+N43+O43)</f>
        <v/>
      </c>
      <c r="M43" s="31">
        <f>AC43+AP43+BB43+BN43+BZ43+CK43+CV43+DG43</f>
        <v>0</v>
      </c>
      <c r="N43" s="6">
        <f>AE43+AR43+BD43+BP43+CB43+CM43+CX43+DI43</f>
        <v>0</v>
      </c>
      <c r="O43" s="34">
        <f>P43/2</f>
        <v>0</v>
      </c>
      <c r="P43" s="35">
        <f>X43+AK43+AW43+BI43+BU43+CF43+CQ43+DB43</f>
        <v>0</v>
      </c>
      <c r="Q43" s="52"/>
      <c r="R43" s="53"/>
      <c r="S43" s="53"/>
      <c r="T43" s="53"/>
      <c r="U43" s="53"/>
      <c r="V43" s="53"/>
      <c r="W43" s="53"/>
      <c r="X43" s="54"/>
      <c r="Y43" s="54"/>
      <c r="Z43" s="54"/>
      <c r="AA43" s="54"/>
      <c r="AB43" s="55"/>
      <c r="AC43" s="5">
        <f>Q43+R43+S43+T43+U43+V43+W43</f>
        <v>0</v>
      </c>
      <c r="AD43" s="15">
        <f>X43/2</f>
        <v>0</v>
      </c>
      <c r="AE43" s="4">
        <f>(Y43*3)+(Z43*5)+(AA43*5)+(AB43*20)</f>
        <v>0</v>
      </c>
      <c r="AF43" s="16">
        <f>AC43+AD43+AE43</f>
        <v>0</v>
      </c>
      <c r="AG43" s="52"/>
      <c r="AH43" s="53"/>
      <c r="AI43" s="53"/>
      <c r="AJ43" s="53"/>
      <c r="AK43" s="54"/>
      <c r="AL43" s="54"/>
      <c r="AM43" s="54"/>
      <c r="AN43" s="54"/>
      <c r="AO43" s="54"/>
      <c r="AP43" s="5">
        <f>AG43+AH43+AI43+AJ43</f>
        <v>0</v>
      </c>
      <c r="AQ43" s="15">
        <f>AK43/2</f>
        <v>0</v>
      </c>
      <c r="AR43" s="4">
        <f>(AL43*3)+(AM43*5)+(AN43*5)+(AO43*20)</f>
        <v>0</v>
      </c>
      <c r="AS43" s="16">
        <f>AP43+AQ43+AR43</f>
        <v>0</v>
      </c>
      <c r="AT43" s="52"/>
      <c r="AU43" s="53"/>
      <c r="AV43" s="53"/>
      <c r="AW43" s="54"/>
      <c r="AX43" s="54"/>
      <c r="AY43" s="54"/>
      <c r="AZ43" s="54"/>
      <c r="BA43" s="54"/>
      <c r="BB43" s="5">
        <f>AT43+AU43+AV43</f>
        <v>0</v>
      </c>
      <c r="BC43" s="15">
        <f>AW43/2</f>
        <v>0</v>
      </c>
      <c r="BD43" s="4">
        <f>(AX43*3)+(AY43*5)+(AZ43*5)+(BA43*20)</f>
        <v>0</v>
      </c>
      <c r="BE43" s="16">
        <f>BB43+BC43+BD43</f>
        <v>0</v>
      </c>
      <c r="BF43" s="52"/>
      <c r="BG43" s="53"/>
      <c r="BH43" s="53"/>
      <c r="BI43" s="54"/>
      <c r="BJ43" s="54"/>
      <c r="BK43" s="54"/>
      <c r="BL43" s="54"/>
      <c r="BM43" s="54"/>
      <c r="BN43" s="5">
        <f>BF43+BG43+BH43</f>
        <v>0</v>
      </c>
      <c r="BO43" s="15">
        <f>BI43/2</f>
        <v>0</v>
      </c>
      <c r="BP43" s="4">
        <f>(BJ43*3)+(BK43*5)+(BL43*5)+(BM43*20)</f>
        <v>0</v>
      </c>
      <c r="BQ43" s="16">
        <f>BN43+BO43+BP43</f>
        <v>0</v>
      </c>
      <c r="BR43" s="52"/>
      <c r="BS43" s="53"/>
      <c r="BT43" s="53"/>
      <c r="BU43" s="54"/>
      <c r="BV43" s="54"/>
      <c r="BW43" s="54"/>
      <c r="BX43" s="54"/>
      <c r="BY43" s="54"/>
      <c r="BZ43" s="5">
        <f>BR43+BS43+BT43</f>
        <v>0</v>
      </c>
      <c r="CA43" s="15">
        <f>BU43/2</f>
        <v>0</v>
      </c>
      <c r="CB43" s="4">
        <f>(BV43*3)+(BW43*5)+(BX43*5)+(BY43*20)</f>
        <v>0</v>
      </c>
      <c r="CC43" s="16">
        <f>BZ43+CA43+CB43</f>
        <v>0</v>
      </c>
      <c r="CD43" s="52"/>
      <c r="CE43" s="53"/>
      <c r="CF43" s="54"/>
      <c r="CG43" s="54"/>
      <c r="CH43" s="54"/>
      <c r="CI43" s="54"/>
      <c r="CJ43" s="54"/>
      <c r="CK43" s="5">
        <f>CD43+CE43</f>
        <v>0</v>
      </c>
      <c r="CL43" s="15">
        <f>CF43/2</f>
        <v>0</v>
      </c>
      <c r="CM43" s="4">
        <f>(CG43*3)+(CH43*5)+(CI43*5)+(CJ43*20)</f>
        <v>0</v>
      </c>
      <c r="CN43" s="16">
        <f>CK43+CL43+CM43</f>
        <v>0</v>
      </c>
      <c r="CO43" s="52"/>
      <c r="CP43" s="53"/>
      <c r="CQ43" s="54"/>
      <c r="CR43" s="54"/>
      <c r="CS43" s="54"/>
      <c r="CT43" s="54"/>
      <c r="CU43" s="54"/>
      <c r="CV43" s="5">
        <f>CO43+CP43</f>
        <v>0</v>
      </c>
      <c r="CW43" s="15">
        <f>CQ43/2</f>
        <v>0</v>
      </c>
      <c r="CX43" s="4">
        <f>(CR43*3)+(CS43*5)+(CT43*5)+(CU43*20)</f>
        <v>0</v>
      </c>
      <c r="CY43" s="16">
        <f>CV43+CW43+CX43</f>
        <v>0</v>
      </c>
      <c r="CZ43" s="52"/>
      <c r="DA43" s="53"/>
      <c r="DB43" s="54"/>
      <c r="DC43" s="54"/>
      <c r="DD43" s="54"/>
      <c r="DE43" s="54"/>
      <c r="DF43" s="54"/>
      <c r="DG43" s="5">
        <f>CZ43+DA43</f>
        <v>0</v>
      </c>
      <c r="DH43" s="15">
        <f>DB43/2</f>
        <v>0</v>
      </c>
      <c r="DI43" s="4">
        <f>(DC43*3)+(DD43*5)+(DE43*5)+(DF43*20)</f>
        <v>0</v>
      </c>
      <c r="DJ43" s="16">
        <f>DG43+DH43+DI43</f>
        <v>0</v>
      </c>
    </row>
    <row r="44" spans="1:114">
      <c r="A44" s="49"/>
      <c r="B44" s="50"/>
      <c r="C44" s="51"/>
      <c r="D44" s="51"/>
      <c r="E44" s="51"/>
      <c r="F44" s="51"/>
      <c r="G44" s="51"/>
      <c r="H44" s="17"/>
      <c r="I44" s="13"/>
      <c r="J44" s="12"/>
      <c r="K44" s="18"/>
      <c r="L44" s="30" t="str">
        <f>IF(M44+N44+O44=0,"",M44+N44+O44)</f>
        <v/>
      </c>
      <c r="M44" s="31">
        <f>AC44+AP44+BB44+BN44+BZ44+CK44+CV44+DG44</f>
        <v>0</v>
      </c>
      <c r="N44" s="6">
        <f>AE44+AR44+BD44+BP44+CB44+CM44+CX44+DI44</f>
        <v>0</v>
      </c>
      <c r="O44" s="34">
        <f>P44/2</f>
        <v>0</v>
      </c>
      <c r="P44" s="35">
        <f>X44+AK44+AW44+BI44+BU44+CF44+CQ44+DB44</f>
        <v>0</v>
      </c>
      <c r="Q44" s="52"/>
      <c r="R44" s="53"/>
      <c r="S44" s="53"/>
      <c r="T44" s="53"/>
      <c r="U44" s="53"/>
      <c r="V44" s="53"/>
      <c r="W44" s="53"/>
      <c r="X44" s="54"/>
      <c r="Y44" s="54"/>
      <c r="Z44" s="54"/>
      <c r="AA44" s="54"/>
      <c r="AB44" s="55"/>
      <c r="AC44" s="5">
        <f>Q44+R44+S44+T44+U44+V44+W44</f>
        <v>0</v>
      </c>
      <c r="AD44" s="15">
        <f>X44/2</f>
        <v>0</v>
      </c>
      <c r="AE44" s="4">
        <f>(Y44*3)+(Z44*5)+(AA44*5)+(AB44*20)</f>
        <v>0</v>
      </c>
      <c r="AF44" s="16">
        <f>AC44+AD44+AE44</f>
        <v>0</v>
      </c>
      <c r="AG44" s="52"/>
      <c r="AH44" s="53"/>
      <c r="AI44" s="53"/>
      <c r="AJ44" s="53"/>
      <c r="AK44" s="54"/>
      <c r="AL44" s="54"/>
      <c r="AM44" s="54"/>
      <c r="AN44" s="54"/>
      <c r="AO44" s="54"/>
      <c r="AP44" s="5">
        <f>AG44+AH44+AI44+AJ44</f>
        <v>0</v>
      </c>
      <c r="AQ44" s="15">
        <f>AK44/2</f>
        <v>0</v>
      </c>
      <c r="AR44" s="4">
        <f>(AL44*3)+(AM44*5)+(AN44*5)+(AO44*20)</f>
        <v>0</v>
      </c>
      <c r="AS44" s="16">
        <f>AP44+AQ44+AR44</f>
        <v>0</v>
      </c>
      <c r="AT44" s="52"/>
      <c r="AU44" s="53"/>
      <c r="AV44" s="53"/>
      <c r="AW44" s="54"/>
      <c r="AX44" s="54"/>
      <c r="AY44" s="54"/>
      <c r="AZ44" s="54"/>
      <c r="BA44" s="54"/>
      <c r="BB44" s="5">
        <f>AT44+AU44+AV44</f>
        <v>0</v>
      </c>
      <c r="BC44" s="15">
        <f>AW44/2</f>
        <v>0</v>
      </c>
      <c r="BD44" s="4">
        <f>(AX44*3)+(AY44*5)+(AZ44*5)+(BA44*20)</f>
        <v>0</v>
      </c>
      <c r="BE44" s="16">
        <f>BB44+BC44+BD44</f>
        <v>0</v>
      </c>
      <c r="BF44" s="52"/>
      <c r="BG44" s="53"/>
      <c r="BH44" s="53"/>
      <c r="BI44" s="54"/>
      <c r="BJ44" s="54"/>
      <c r="BK44" s="54"/>
      <c r="BL44" s="54"/>
      <c r="BM44" s="54"/>
      <c r="BN44" s="5">
        <f>BF44+BG44+BH44</f>
        <v>0</v>
      </c>
      <c r="BO44" s="15">
        <f>BI44/2</f>
        <v>0</v>
      </c>
      <c r="BP44" s="4">
        <f>(BJ44*3)+(BK44*5)+(BL44*5)+(BM44*20)</f>
        <v>0</v>
      </c>
      <c r="BQ44" s="16">
        <f>BN44+BO44+BP44</f>
        <v>0</v>
      </c>
      <c r="BR44" s="52"/>
      <c r="BS44" s="53"/>
      <c r="BT44" s="53"/>
      <c r="BU44" s="54"/>
      <c r="BV44" s="54"/>
      <c r="BW44" s="54"/>
      <c r="BX44" s="54"/>
      <c r="BY44" s="54"/>
      <c r="BZ44" s="5">
        <f>BR44+BS44+BT44</f>
        <v>0</v>
      </c>
      <c r="CA44" s="15">
        <f>BU44/2</f>
        <v>0</v>
      </c>
      <c r="CB44" s="4">
        <f>(BV44*3)+(BW44*5)+(BX44*5)+(BY44*20)</f>
        <v>0</v>
      </c>
      <c r="CC44" s="16">
        <f>BZ44+CA44+CB44</f>
        <v>0</v>
      </c>
      <c r="CD44" s="52"/>
      <c r="CE44" s="53"/>
      <c r="CF44" s="54"/>
      <c r="CG44" s="54"/>
      <c r="CH44" s="54"/>
      <c r="CI44" s="54"/>
      <c r="CJ44" s="54"/>
      <c r="CK44" s="5">
        <f>CD44+CE44</f>
        <v>0</v>
      </c>
      <c r="CL44" s="15">
        <f>CF44/2</f>
        <v>0</v>
      </c>
      <c r="CM44" s="4">
        <f>(CG44*3)+(CH44*5)+(CI44*5)+(CJ44*20)</f>
        <v>0</v>
      </c>
      <c r="CN44" s="16">
        <f>CK44+CL44+CM44</f>
        <v>0</v>
      </c>
      <c r="CO44" s="52"/>
      <c r="CP44" s="53"/>
      <c r="CQ44" s="54"/>
      <c r="CR44" s="54"/>
      <c r="CS44" s="54"/>
      <c r="CT44" s="54"/>
      <c r="CU44" s="54"/>
      <c r="CV44" s="5">
        <f>CO44+CP44</f>
        <v>0</v>
      </c>
      <c r="CW44" s="15">
        <f>CQ44/2</f>
        <v>0</v>
      </c>
      <c r="CX44" s="4">
        <f>(CR44*3)+(CS44*5)+(CT44*5)+(CU44*20)</f>
        <v>0</v>
      </c>
      <c r="CY44" s="16">
        <f>CV44+CW44+CX44</f>
        <v>0</v>
      </c>
      <c r="CZ44" s="52"/>
      <c r="DA44" s="53"/>
      <c r="DB44" s="54"/>
      <c r="DC44" s="54"/>
      <c r="DD44" s="54"/>
      <c r="DE44" s="54"/>
      <c r="DF44" s="54"/>
      <c r="DG44" s="5">
        <f>CZ44+DA44</f>
        <v>0</v>
      </c>
      <c r="DH44" s="15">
        <f>DB44/2</f>
        <v>0</v>
      </c>
      <c r="DI44" s="4">
        <f>(DC44*3)+(DD44*5)+(DE44*5)+(DF44*20)</f>
        <v>0</v>
      </c>
      <c r="DJ44" s="16">
        <f>DG44+DH44+DI44</f>
        <v>0</v>
      </c>
    </row>
    <row r="45" spans="1:114">
      <c r="A45" s="49"/>
      <c r="B45" s="50"/>
      <c r="C45" s="51"/>
      <c r="D45" s="51"/>
      <c r="E45" s="51"/>
      <c r="F45" s="51"/>
      <c r="G45" s="51"/>
      <c r="H45" s="17"/>
      <c r="I45" s="13"/>
      <c r="J45" s="12"/>
      <c r="K45" s="18"/>
      <c r="L45" s="30" t="str">
        <f>IF(M45+N45+O45=0,"",M45+N45+O45)</f>
        <v/>
      </c>
      <c r="M45" s="31">
        <f>AC45+AP45+BB45+BN45+BZ45+CK45+CV45+DG45</f>
        <v>0</v>
      </c>
      <c r="N45" s="6">
        <f>AE45+AR45+BD45+BP45+CB45+CM45+CX45+DI45</f>
        <v>0</v>
      </c>
      <c r="O45" s="34">
        <f>P45/2</f>
        <v>0</v>
      </c>
      <c r="P45" s="35">
        <f>X45+AK45+AW45+BI45+BU45+CF45+CQ45+DB45</f>
        <v>0</v>
      </c>
      <c r="Q45" s="52"/>
      <c r="R45" s="53"/>
      <c r="S45" s="53"/>
      <c r="T45" s="53"/>
      <c r="U45" s="53"/>
      <c r="V45" s="53"/>
      <c r="W45" s="53"/>
      <c r="X45" s="54"/>
      <c r="Y45" s="54"/>
      <c r="Z45" s="54"/>
      <c r="AA45" s="54"/>
      <c r="AB45" s="55"/>
      <c r="AC45" s="5">
        <f>Q45+R45+S45+T45+U45+V45+W45</f>
        <v>0</v>
      </c>
      <c r="AD45" s="15">
        <f>X45/2</f>
        <v>0</v>
      </c>
      <c r="AE45" s="4">
        <f>(Y45*3)+(Z45*5)+(AA45*5)+(AB45*20)</f>
        <v>0</v>
      </c>
      <c r="AF45" s="16">
        <f>AC45+AD45+AE45</f>
        <v>0</v>
      </c>
      <c r="AG45" s="52"/>
      <c r="AH45" s="53"/>
      <c r="AI45" s="53"/>
      <c r="AJ45" s="53"/>
      <c r="AK45" s="54"/>
      <c r="AL45" s="54"/>
      <c r="AM45" s="54"/>
      <c r="AN45" s="54"/>
      <c r="AO45" s="54"/>
      <c r="AP45" s="5">
        <f>AG45+AH45+AI45+AJ45</f>
        <v>0</v>
      </c>
      <c r="AQ45" s="15">
        <f>AK45/2</f>
        <v>0</v>
      </c>
      <c r="AR45" s="4">
        <f>(AL45*3)+(AM45*5)+(AN45*5)+(AO45*20)</f>
        <v>0</v>
      </c>
      <c r="AS45" s="16">
        <f>AP45+AQ45+AR45</f>
        <v>0</v>
      </c>
      <c r="AT45" s="52"/>
      <c r="AU45" s="53"/>
      <c r="AV45" s="53"/>
      <c r="AW45" s="54"/>
      <c r="AX45" s="54"/>
      <c r="AY45" s="54"/>
      <c r="AZ45" s="54"/>
      <c r="BA45" s="54"/>
      <c r="BB45" s="5">
        <f>AT45+AU45+AV45</f>
        <v>0</v>
      </c>
      <c r="BC45" s="15">
        <f>AW45/2</f>
        <v>0</v>
      </c>
      <c r="BD45" s="4">
        <f>(AX45*3)+(AY45*5)+(AZ45*5)+(BA45*20)</f>
        <v>0</v>
      </c>
      <c r="BE45" s="16">
        <f>BB45+BC45+BD45</f>
        <v>0</v>
      </c>
      <c r="BF45" s="52"/>
      <c r="BG45" s="53"/>
      <c r="BH45" s="53"/>
      <c r="BI45" s="54"/>
      <c r="BJ45" s="54"/>
      <c r="BK45" s="54"/>
      <c r="BL45" s="54"/>
      <c r="BM45" s="54"/>
      <c r="BN45" s="5">
        <f>BF45+BG45+BH45</f>
        <v>0</v>
      </c>
      <c r="BO45" s="15">
        <f>BI45/2</f>
        <v>0</v>
      </c>
      <c r="BP45" s="4">
        <f>(BJ45*3)+(BK45*5)+(BL45*5)+(BM45*20)</f>
        <v>0</v>
      </c>
      <c r="BQ45" s="16">
        <f>BN45+BO45+BP45</f>
        <v>0</v>
      </c>
      <c r="BR45" s="52"/>
      <c r="BS45" s="53"/>
      <c r="BT45" s="53"/>
      <c r="BU45" s="54"/>
      <c r="BV45" s="54"/>
      <c r="BW45" s="54"/>
      <c r="BX45" s="54"/>
      <c r="BY45" s="54"/>
      <c r="BZ45" s="5">
        <f>BR45+BS45+BT45</f>
        <v>0</v>
      </c>
      <c r="CA45" s="15">
        <f>BU45/2</f>
        <v>0</v>
      </c>
      <c r="CB45" s="4">
        <f>(BV45*3)+(BW45*5)+(BX45*5)+(BY45*20)</f>
        <v>0</v>
      </c>
      <c r="CC45" s="16">
        <f>BZ45+CA45+CB45</f>
        <v>0</v>
      </c>
      <c r="CD45" s="52"/>
      <c r="CE45" s="53"/>
      <c r="CF45" s="54"/>
      <c r="CG45" s="54"/>
      <c r="CH45" s="54"/>
      <c r="CI45" s="54"/>
      <c r="CJ45" s="54"/>
      <c r="CK45" s="5">
        <f>CD45+CE45</f>
        <v>0</v>
      </c>
      <c r="CL45" s="15">
        <f>CF45/2</f>
        <v>0</v>
      </c>
      <c r="CM45" s="4">
        <f>(CG45*3)+(CH45*5)+(CI45*5)+(CJ45*20)</f>
        <v>0</v>
      </c>
      <c r="CN45" s="16">
        <f>CK45+CL45+CM45</f>
        <v>0</v>
      </c>
      <c r="CO45" s="52"/>
      <c r="CP45" s="53"/>
      <c r="CQ45" s="54"/>
      <c r="CR45" s="54"/>
      <c r="CS45" s="54"/>
      <c r="CT45" s="54"/>
      <c r="CU45" s="54"/>
      <c r="CV45" s="5">
        <f>CO45+CP45</f>
        <v>0</v>
      </c>
      <c r="CW45" s="15">
        <f>CQ45/2</f>
        <v>0</v>
      </c>
      <c r="CX45" s="4">
        <f>(CR45*3)+(CS45*5)+(CT45*5)+(CU45*20)</f>
        <v>0</v>
      </c>
      <c r="CY45" s="16">
        <f>CV45+CW45+CX45</f>
        <v>0</v>
      </c>
      <c r="CZ45" s="52"/>
      <c r="DA45" s="53"/>
      <c r="DB45" s="54"/>
      <c r="DC45" s="54"/>
      <c r="DD45" s="54"/>
      <c r="DE45" s="54"/>
      <c r="DF45" s="54"/>
      <c r="DG45" s="5">
        <f>CZ45+DA45</f>
        <v>0</v>
      </c>
      <c r="DH45" s="15">
        <f>DB45/2</f>
        <v>0</v>
      </c>
      <c r="DI45" s="4">
        <f>(DC45*3)+(DD45*5)+(DE45*5)+(DF45*20)</f>
        <v>0</v>
      </c>
      <c r="DJ45" s="16">
        <f>DG45+DH45+DI45</f>
        <v>0</v>
      </c>
    </row>
    <row r="46" spans="1:114">
      <c r="A46" s="49"/>
      <c r="B46" s="50"/>
      <c r="C46" s="51"/>
      <c r="D46" s="51"/>
      <c r="E46" s="51"/>
      <c r="F46" s="51"/>
      <c r="G46" s="51"/>
      <c r="H46" s="17"/>
      <c r="I46" s="13"/>
      <c r="J46" s="12"/>
      <c r="K46" s="18"/>
      <c r="L46" s="30" t="str">
        <f>IF(M46+N46+O46=0,"",M46+N46+O46)</f>
        <v/>
      </c>
      <c r="M46" s="31">
        <f>AC46+AP46+BB46+BN46+BZ46+CK46+CV46+DG46</f>
        <v>0</v>
      </c>
      <c r="N46" s="6">
        <f>AE46+AR46+BD46+BP46+CB46+CM46+CX46+DI46</f>
        <v>0</v>
      </c>
      <c r="O46" s="34">
        <f>P46/2</f>
        <v>0</v>
      </c>
      <c r="P46" s="35">
        <f>X46+AK46+AW46+BI46+BU46+CF46+CQ46+DB46</f>
        <v>0</v>
      </c>
      <c r="Q46" s="52"/>
      <c r="R46" s="53"/>
      <c r="S46" s="53"/>
      <c r="T46" s="53"/>
      <c r="U46" s="53"/>
      <c r="V46" s="53"/>
      <c r="W46" s="53"/>
      <c r="X46" s="54"/>
      <c r="Y46" s="54"/>
      <c r="Z46" s="54"/>
      <c r="AA46" s="54"/>
      <c r="AB46" s="55"/>
      <c r="AC46" s="5">
        <f>Q46+R46+S46+T46+U46+V46+W46</f>
        <v>0</v>
      </c>
      <c r="AD46" s="15">
        <f>X46/2</f>
        <v>0</v>
      </c>
      <c r="AE46" s="4">
        <f>(Y46*3)+(Z46*5)+(AA46*5)+(AB46*20)</f>
        <v>0</v>
      </c>
      <c r="AF46" s="16">
        <f>AC46+AD46+AE46</f>
        <v>0</v>
      </c>
      <c r="AG46" s="52"/>
      <c r="AH46" s="53"/>
      <c r="AI46" s="53"/>
      <c r="AJ46" s="53"/>
      <c r="AK46" s="54"/>
      <c r="AL46" s="54"/>
      <c r="AM46" s="54"/>
      <c r="AN46" s="54"/>
      <c r="AO46" s="54"/>
      <c r="AP46" s="5">
        <f>AG46+AH46+AI46+AJ46</f>
        <v>0</v>
      </c>
      <c r="AQ46" s="15">
        <f>AK46/2</f>
        <v>0</v>
      </c>
      <c r="AR46" s="4">
        <f>(AL46*3)+(AM46*5)+(AN46*5)+(AO46*20)</f>
        <v>0</v>
      </c>
      <c r="AS46" s="16">
        <f>AP46+AQ46+AR46</f>
        <v>0</v>
      </c>
      <c r="AT46" s="52"/>
      <c r="AU46" s="53"/>
      <c r="AV46" s="53"/>
      <c r="AW46" s="54"/>
      <c r="AX46" s="54"/>
      <c r="AY46" s="54"/>
      <c r="AZ46" s="54"/>
      <c r="BA46" s="54"/>
      <c r="BB46" s="5">
        <f>AT46+AU46+AV46</f>
        <v>0</v>
      </c>
      <c r="BC46" s="15">
        <f>AW46/2</f>
        <v>0</v>
      </c>
      <c r="BD46" s="4">
        <f>(AX46*3)+(AY46*5)+(AZ46*5)+(BA46*20)</f>
        <v>0</v>
      </c>
      <c r="BE46" s="16">
        <f>BB46+BC46+BD46</f>
        <v>0</v>
      </c>
      <c r="BF46" s="52"/>
      <c r="BG46" s="53"/>
      <c r="BH46" s="53"/>
      <c r="BI46" s="54"/>
      <c r="BJ46" s="54"/>
      <c r="BK46" s="54"/>
      <c r="BL46" s="54"/>
      <c r="BM46" s="54"/>
      <c r="BN46" s="5">
        <f>BF46+BG46+BH46</f>
        <v>0</v>
      </c>
      <c r="BO46" s="15">
        <f>BI46/2</f>
        <v>0</v>
      </c>
      <c r="BP46" s="4">
        <f>(BJ46*3)+(BK46*5)+(BL46*5)+(BM46*20)</f>
        <v>0</v>
      </c>
      <c r="BQ46" s="16">
        <f>BN46+BO46+BP46</f>
        <v>0</v>
      </c>
      <c r="BR46" s="52"/>
      <c r="BS46" s="53"/>
      <c r="BT46" s="53"/>
      <c r="BU46" s="54"/>
      <c r="BV46" s="54"/>
      <c r="BW46" s="54"/>
      <c r="BX46" s="54"/>
      <c r="BY46" s="54"/>
      <c r="BZ46" s="5">
        <f>BR46+BS46+BT46</f>
        <v>0</v>
      </c>
      <c r="CA46" s="15">
        <f>BU46/2</f>
        <v>0</v>
      </c>
      <c r="CB46" s="4">
        <f>(BV46*3)+(BW46*5)+(BX46*5)+(BY46*20)</f>
        <v>0</v>
      </c>
      <c r="CC46" s="16">
        <f>BZ46+CA46+CB46</f>
        <v>0</v>
      </c>
      <c r="CD46" s="52"/>
      <c r="CE46" s="53"/>
      <c r="CF46" s="54"/>
      <c r="CG46" s="54"/>
      <c r="CH46" s="54"/>
      <c r="CI46" s="54"/>
      <c r="CJ46" s="54"/>
      <c r="CK46" s="5">
        <f>CD46+CE46</f>
        <v>0</v>
      </c>
      <c r="CL46" s="15">
        <f>CF46/2</f>
        <v>0</v>
      </c>
      <c r="CM46" s="4">
        <f>(CG46*3)+(CH46*5)+(CI46*5)+(CJ46*20)</f>
        <v>0</v>
      </c>
      <c r="CN46" s="16">
        <f>CK46+CL46+CM46</f>
        <v>0</v>
      </c>
      <c r="CO46" s="52"/>
      <c r="CP46" s="53"/>
      <c r="CQ46" s="54"/>
      <c r="CR46" s="54"/>
      <c r="CS46" s="54"/>
      <c r="CT46" s="54"/>
      <c r="CU46" s="54"/>
      <c r="CV46" s="5">
        <f>CO46+CP46</f>
        <v>0</v>
      </c>
      <c r="CW46" s="15">
        <f>CQ46/2</f>
        <v>0</v>
      </c>
      <c r="CX46" s="4">
        <f>(CR46*3)+(CS46*5)+(CT46*5)+(CU46*20)</f>
        <v>0</v>
      </c>
      <c r="CY46" s="16">
        <f>CV46+CW46+CX46</f>
        <v>0</v>
      </c>
      <c r="CZ46" s="52"/>
      <c r="DA46" s="53"/>
      <c r="DB46" s="54"/>
      <c r="DC46" s="54"/>
      <c r="DD46" s="54"/>
      <c r="DE46" s="54"/>
      <c r="DF46" s="54"/>
      <c r="DG46" s="5">
        <f>CZ46+DA46</f>
        <v>0</v>
      </c>
      <c r="DH46" s="15">
        <f>DB46/2</f>
        <v>0</v>
      </c>
      <c r="DI46" s="4">
        <f>(DC46*3)+(DD46*5)+(DE46*5)+(DF46*20)</f>
        <v>0</v>
      </c>
      <c r="DJ46" s="16">
        <f>DG46+DH46+DI46</f>
        <v>0</v>
      </c>
    </row>
    <row r="47" spans="1:114">
      <c r="A47" s="49"/>
      <c r="B47" s="50"/>
      <c r="C47" s="51"/>
      <c r="D47" s="51"/>
      <c r="E47" s="51"/>
      <c r="F47" s="51"/>
      <c r="G47" s="51"/>
      <c r="H47" s="17"/>
      <c r="I47" s="13"/>
      <c r="J47" s="12"/>
      <c r="K47" s="18"/>
      <c r="L47" s="30" t="str">
        <f>IF(M47+N47+O47=0,"",M47+N47+O47)</f>
        <v/>
      </c>
      <c r="M47" s="31">
        <f>AC47+AP47+BB47+BN47+BZ47+CK47+CV47+DG47</f>
        <v>0</v>
      </c>
      <c r="N47" s="6">
        <f>AE47+AR47+BD47+BP47+CB47+CM47+CX47+DI47</f>
        <v>0</v>
      </c>
      <c r="O47" s="34">
        <f>P47/2</f>
        <v>0</v>
      </c>
      <c r="P47" s="35">
        <f>X47+AK47+AW47+BI47+BU47+CF47+CQ47+DB47</f>
        <v>0</v>
      </c>
      <c r="Q47" s="52"/>
      <c r="R47" s="53"/>
      <c r="S47" s="53"/>
      <c r="T47" s="53"/>
      <c r="U47" s="53"/>
      <c r="V47" s="53"/>
      <c r="W47" s="53"/>
      <c r="X47" s="54"/>
      <c r="Y47" s="54"/>
      <c r="Z47" s="54"/>
      <c r="AA47" s="54"/>
      <c r="AB47" s="55"/>
      <c r="AC47" s="5">
        <f>Q47+R47+S47+T47+U47+V47+W47</f>
        <v>0</v>
      </c>
      <c r="AD47" s="15">
        <f>X47/2</f>
        <v>0</v>
      </c>
      <c r="AE47" s="4">
        <f>(Y47*3)+(Z47*5)+(AA47*5)+(AB47*20)</f>
        <v>0</v>
      </c>
      <c r="AF47" s="16">
        <f>AC47+AD47+AE47</f>
        <v>0</v>
      </c>
      <c r="AG47" s="52"/>
      <c r="AH47" s="53"/>
      <c r="AI47" s="53"/>
      <c r="AJ47" s="53"/>
      <c r="AK47" s="54"/>
      <c r="AL47" s="54"/>
      <c r="AM47" s="54"/>
      <c r="AN47" s="54"/>
      <c r="AO47" s="54"/>
      <c r="AP47" s="5">
        <f>AG47+AH47+AI47+AJ47</f>
        <v>0</v>
      </c>
      <c r="AQ47" s="15">
        <f>AK47/2</f>
        <v>0</v>
      </c>
      <c r="AR47" s="4">
        <f>(AL47*3)+(AM47*5)+(AN47*5)+(AO47*20)</f>
        <v>0</v>
      </c>
      <c r="AS47" s="16">
        <f>AP47+AQ47+AR47</f>
        <v>0</v>
      </c>
      <c r="AT47" s="52"/>
      <c r="AU47" s="53"/>
      <c r="AV47" s="53"/>
      <c r="AW47" s="54"/>
      <c r="AX47" s="54"/>
      <c r="AY47" s="54"/>
      <c r="AZ47" s="54"/>
      <c r="BA47" s="54"/>
      <c r="BB47" s="5">
        <f>AT47+AU47+AV47</f>
        <v>0</v>
      </c>
      <c r="BC47" s="15">
        <f>AW47/2</f>
        <v>0</v>
      </c>
      <c r="BD47" s="4">
        <f>(AX47*3)+(AY47*5)+(AZ47*5)+(BA47*20)</f>
        <v>0</v>
      </c>
      <c r="BE47" s="16">
        <f>BB47+BC47+BD47</f>
        <v>0</v>
      </c>
      <c r="BF47" s="52"/>
      <c r="BG47" s="53"/>
      <c r="BH47" s="53"/>
      <c r="BI47" s="54"/>
      <c r="BJ47" s="54"/>
      <c r="BK47" s="54"/>
      <c r="BL47" s="54"/>
      <c r="BM47" s="54"/>
      <c r="BN47" s="5">
        <f>BF47+BG47+BH47</f>
        <v>0</v>
      </c>
      <c r="BO47" s="15">
        <f>BI47/2</f>
        <v>0</v>
      </c>
      <c r="BP47" s="4">
        <f>(BJ47*3)+(BK47*5)+(BL47*5)+(BM47*20)</f>
        <v>0</v>
      </c>
      <c r="BQ47" s="16">
        <f>BN47+BO47+BP47</f>
        <v>0</v>
      </c>
      <c r="BR47" s="52"/>
      <c r="BS47" s="53"/>
      <c r="BT47" s="53"/>
      <c r="BU47" s="54"/>
      <c r="BV47" s="54"/>
      <c r="BW47" s="54"/>
      <c r="BX47" s="54"/>
      <c r="BY47" s="54"/>
      <c r="BZ47" s="5">
        <f>BR47+BS47+BT47</f>
        <v>0</v>
      </c>
      <c r="CA47" s="15">
        <f>BU47/2</f>
        <v>0</v>
      </c>
      <c r="CB47" s="4">
        <f>(BV47*3)+(BW47*5)+(BX47*5)+(BY47*20)</f>
        <v>0</v>
      </c>
      <c r="CC47" s="16">
        <f>BZ47+CA47+CB47</f>
        <v>0</v>
      </c>
      <c r="CD47" s="52"/>
      <c r="CE47" s="53"/>
      <c r="CF47" s="54"/>
      <c r="CG47" s="54"/>
      <c r="CH47" s="54"/>
      <c r="CI47" s="54"/>
      <c r="CJ47" s="54"/>
      <c r="CK47" s="5">
        <f>CD47+CE47</f>
        <v>0</v>
      </c>
      <c r="CL47" s="15">
        <f>CF47/2</f>
        <v>0</v>
      </c>
      <c r="CM47" s="4">
        <f>(CG47*3)+(CH47*5)+(CI47*5)+(CJ47*20)</f>
        <v>0</v>
      </c>
      <c r="CN47" s="16">
        <f>CK47+CL47+CM47</f>
        <v>0</v>
      </c>
      <c r="CO47" s="52"/>
      <c r="CP47" s="53"/>
      <c r="CQ47" s="54"/>
      <c r="CR47" s="54"/>
      <c r="CS47" s="54"/>
      <c r="CT47" s="54"/>
      <c r="CU47" s="54"/>
      <c r="CV47" s="5">
        <f>CO47+CP47</f>
        <v>0</v>
      </c>
      <c r="CW47" s="15">
        <f>CQ47/2</f>
        <v>0</v>
      </c>
      <c r="CX47" s="4">
        <f>(CR47*3)+(CS47*5)+(CT47*5)+(CU47*20)</f>
        <v>0</v>
      </c>
      <c r="CY47" s="16">
        <f>CV47+CW47+CX47</f>
        <v>0</v>
      </c>
      <c r="CZ47" s="52"/>
      <c r="DA47" s="53"/>
      <c r="DB47" s="54"/>
      <c r="DC47" s="54"/>
      <c r="DD47" s="54"/>
      <c r="DE47" s="54"/>
      <c r="DF47" s="54"/>
      <c r="DG47" s="5">
        <f>CZ47+DA47</f>
        <v>0</v>
      </c>
      <c r="DH47" s="15">
        <f>DB47/2</f>
        <v>0</v>
      </c>
      <c r="DI47" s="4">
        <f>(DC47*3)+(DD47*5)+(DE47*5)+(DF47*20)</f>
        <v>0</v>
      </c>
      <c r="DJ47" s="16">
        <f>DG47+DH47+DI47</f>
        <v>0</v>
      </c>
    </row>
    <row r="48" spans="1:114">
      <c r="A48" s="49"/>
      <c r="B48" s="50"/>
      <c r="C48" s="51"/>
      <c r="D48" s="51"/>
      <c r="E48" s="51"/>
      <c r="F48" s="51"/>
      <c r="G48" s="51"/>
      <c r="H48" s="17"/>
      <c r="I48" s="13"/>
      <c r="J48" s="12"/>
      <c r="K48" s="18"/>
      <c r="L48" s="30" t="str">
        <f>IF(M48+N48+O48=0,"",M48+N48+O48)</f>
        <v/>
      </c>
      <c r="M48" s="31">
        <f>AC48+AP48+BB48+BN48+BZ48+CK48+CV48+DG48</f>
        <v>0</v>
      </c>
      <c r="N48" s="6">
        <f>AE48+AR48+BD48+BP48+CB48+CM48+CX48+DI48</f>
        <v>0</v>
      </c>
      <c r="O48" s="34">
        <f>P48/2</f>
        <v>0</v>
      </c>
      <c r="P48" s="35">
        <f>X48+AK48+AW48+BI48+BU48+CF48+CQ48+DB48</f>
        <v>0</v>
      </c>
      <c r="Q48" s="52"/>
      <c r="R48" s="53"/>
      <c r="S48" s="53"/>
      <c r="T48" s="53"/>
      <c r="U48" s="53"/>
      <c r="V48" s="53"/>
      <c r="W48" s="53"/>
      <c r="X48" s="54"/>
      <c r="Y48" s="54"/>
      <c r="Z48" s="54"/>
      <c r="AA48" s="54"/>
      <c r="AB48" s="55"/>
      <c r="AC48" s="5">
        <f>Q48+R48+S48+T48+U48+V48+W48</f>
        <v>0</v>
      </c>
      <c r="AD48" s="15">
        <f>X48/2</f>
        <v>0</v>
      </c>
      <c r="AE48" s="4">
        <f>(Y48*3)+(Z48*5)+(AA48*5)+(AB48*20)</f>
        <v>0</v>
      </c>
      <c r="AF48" s="16">
        <f>AC48+AD48+AE48</f>
        <v>0</v>
      </c>
      <c r="AG48" s="52"/>
      <c r="AH48" s="53"/>
      <c r="AI48" s="53"/>
      <c r="AJ48" s="53"/>
      <c r="AK48" s="54"/>
      <c r="AL48" s="54"/>
      <c r="AM48" s="54"/>
      <c r="AN48" s="54"/>
      <c r="AO48" s="54"/>
      <c r="AP48" s="5">
        <f>AG48+AH48+AI48+AJ48</f>
        <v>0</v>
      </c>
      <c r="AQ48" s="15">
        <f>AK48/2</f>
        <v>0</v>
      </c>
      <c r="AR48" s="4">
        <f>(AL48*3)+(AM48*5)+(AN48*5)+(AO48*20)</f>
        <v>0</v>
      </c>
      <c r="AS48" s="16">
        <f>AP48+AQ48+AR48</f>
        <v>0</v>
      </c>
      <c r="AT48" s="52"/>
      <c r="AU48" s="53"/>
      <c r="AV48" s="53"/>
      <c r="AW48" s="54"/>
      <c r="AX48" s="54"/>
      <c r="AY48" s="54"/>
      <c r="AZ48" s="54"/>
      <c r="BA48" s="54"/>
      <c r="BB48" s="5">
        <f>AT48+AU48+AV48</f>
        <v>0</v>
      </c>
      <c r="BC48" s="15">
        <f>AW48/2</f>
        <v>0</v>
      </c>
      <c r="BD48" s="4">
        <f>(AX48*3)+(AY48*5)+(AZ48*5)+(BA48*20)</f>
        <v>0</v>
      </c>
      <c r="BE48" s="16">
        <f>BB48+BC48+BD48</f>
        <v>0</v>
      </c>
      <c r="BF48" s="52"/>
      <c r="BG48" s="53"/>
      <c r="BH48" s="53"/>
      <c r="BI48" s="54"/>
      <c r="BJ48" s="54"/>
      <c r="BK48" s="54"/>
      <c r="BL48" s="54"/>
      <c r="BM48" s="54"/>
      <c r="BN48" s="5">
        <f>BF48+BG48+BH48</f>
        <v>0</v>
      </c>
      <c r="BO48" s="15">
        <f>BI48/2</f>
        <v>0</v>
      </c>
      <c r="BP48" s="4">
        <f>(BJ48*3)+(BK48*5)+(BL48*5)+(BM48*20)</f>
        <v>0</v>
      </c>
      <c r="BQ48" s="16">
        <f>BN48+BO48+BP48</f>
        <v>0</v>
      </c>
      <c r="BR48" s="52"/>
      <c r="BS48" s="53"/>
      <c r="BT48" s="53"/>
      <c r="BU48" s="54"/>
      <c r="BV48" s="54"/>
      <c r="BW48" s="54"/>
      <c r="BX48" s="54"/>
      <c r="BY48" s="54"/>
      <c r="BZ48" s="5">
        <f>BR48+BS48+BT48</f>
        <v>0</v>
      </c>
      <c r="CA48" s="15">
        <f>BU48/2</f>
        <v>0</v>
      </c>
      <c r="CB48" s="4">
        <f>(BV48*3)+(BW48*5)+(BX48*5)+(BY48*20)</f>
        <v>0</v>
      </c>
      <c r="CC48" s="16">
        <f>BZ48+CA48+CB48</f>
        <v>0</v>
      </c>
      <c r="CD48" s="52"/>
      <c r="CE48" s="53"/>
      <c r="CF48" s="54"/>
      <c r="CG48" s="54"/>
      <c r="CH48" s="54"/>
      <c r="CI48" s="54"/>
      <c r="CJ48" s="54"/>
      <c r="CK48" s="5">
        <f>CD48+CE48</f>
        <v>0</v>
      </c>
      <c r="CL48" s="15">
        <f>CF48/2</f>
        <v>0</v>
      </c>
      <c r="CM48" s="4">
        <f>(CG48*3)+(CH48*5)+(CI48*5)+(CJ48*20)</f>
        <v>0</v>
      </c>
      <c r="CN48" s="16">
        <f>CK48+CL48+CM48</f>
        <v>0</v>
      </c>
      <c r="CO48" s="52"/>
      <c r="CP48" s="53"/>
      <c r="CQ48" s="54"/>
      <c r="CR48" s="54"/>
      <c r="CS48" s="54"/>
      <c r="CT48" s="54"/>
      <c r="CU48" s="54"/>
      <c r="CV48" s="5">
        <f>CO48+CP48</f>
        <v>0</v>
      </c>
      <c r="CW48" s="15">
        <f>CQ48/2</f>
        <v>0</v>
      </c>
      <c r="CX48" s="4">
        <f>(CR48*3)+(CS48*5)+(CT48*5)+(CU48*20)</f>
        <v>0</v>
      </c>
      <c r="CY48" s="16">
        <f>CV48+CW48+CX48</f>
        <v>0</v>
      </c>
      <c r="CZ48" s="52"/>
      <c r="DA48" s="53"/>
      <c r="DB48" s="54"/>
      <c r="DC48" s="54"/>
      <c r="DD48" s="54"/>
      <c r="DE48" s="54"/>
      <c r="DF48" s="54"/>
      <c r="DG48" s="5">
        <f>CZ48+DA48</f>
        <v>0</v>
      </c>
      <c r="DH48" s="15">
        <f>DB48/2</f>
        <v>0</v>
      </c>
      <c r="DI48" s="4">
        <f>(DC48*3)+(DD48*5)+(DE48*5)+(DF48*20)</f>
        <v>0</v>
      </c>
      <c r="DJ48" s="16">
        <f>DG48+DH48+DI48</f>
        <v>0</v>
      </c>
    </row>
    <row r="49" spans="1:114">
      <c r="A49" s="49"/>
      <c r="B49" s="50"/>
      <c r="C49" s="51"/>
      <c r="D49" s="51"/>
      <c r="E49" s="51"/>
      <c r="F49" s="51"/>
      <c r="G49" s="51"/>
      <c r="H49" s="17"/>
      <c r="I49" s="13"/>
      <c r="J49" s="12"/>
      <c r="K49" s="18"/>
      <c r="L49" s="30" t="str">
        <f>IF(M49+N49+O49=0,"",M49+N49+O49)</f>
        <v/>
      </c>
      <c r="M49" s="31">
        <f>AC49+AP49+BB49+BN49+BZ49+CK49+CV49+DG49</f>
        <v>0</v>
      </c>
      <c r="N49" s="6">
        <f>AE49+AR49+BD49+BP49+CB49+CM49+CX49+DI49</f>
        <v>0</v>
      </c>
      <c r="O49" s="34">
        <f>P49/2</f>
        <v>0</v>
      </c>
      <c r="P49" s="35">
        <f>X49+AK49+AW49+BI49+BU49+CF49+CQ49+DB49</f>
        <v>0</v>
      </c>
      <c r="Q49" s="52"/>
      <c r="R49" s="53"/>
      <c r="S49" s="53"/>
      <c r="T49" s="53"/>
      <c r="U49" s="53"/>
      <c r="V49" s="53"/>
      <c r="W49" s="53"/>
      <c r="X49" s="54"/>
      <c r="Y49" s="54"/>
      <c r="Z49" s="54"/>
      <c r="AA49" s="54"/>
      <c r="AB49" s="55"/>
      <c r="AC49" s="5">
        <f>Q49+R49+S49+T49+U49+V49+W49</f>
        <v>0</v>
      </c>
      <c r="AD49" s="15">
        <f>X49/2</f>
        <v>0</v>
      </c>
      <c r="AE49" s="4">
        <f>(Y49*3)+(Z49*5)+(AA49*5)+(AB49*20)</f>
        <v>0</v>
      </c>
      <c r="AF49" s="16">
        <f>AC49+AD49+AE49</f>
        <v>0</v>
      </c>
      <c r="AG49" s="52"/>
      <c r="AH49" s="53"/>
      <c r="AI49" s="53"/>
      <c r="AJ49" s="53"/>
      <c r="AK49" s="54"/>
      <c r="AL49" s="54"/>
      <c r="AM49" s="54"/>
      <c r="AN49" s="54"/>
      <c r="AO49" s="54"/>
      <c r="AP49" s="5">
        <f>AG49+AH49+AI49+AJ49</f>
        <v>0</v>
      </c>
      <c r="AQ49" s="15">
        <f>AK49/2</f>
        <v>0</v>
      </c>
      <c r="AR49" s="4">
        <f>(AL49*3)+(AM49*5)+(AN49*5)+(AO49*20)</f>
        <v>0</v>
      </c>
      <c r="AS49" s="16">
        <f>AP49+AQ49+AR49</f>
        <v>0</v>
      </c>
      <c r="AT49" s="52"/>
      <c r="AU49" s="53"/>
      <c r="AV49" s="53"/>
      <c r="AW49" s="54"/>
      <c r="AX49" s="54"/>
      <c r="AY49" s="54"/>
      <c r="AZ49" s="54"/>
      <c r="BA49" s="54"/>
      <c r="BB49" s="5">
        <f>AT49+AU49+AV49</f>
        <v>0</v>
      </c>
      <c r="BC49" s="15">
        <f>AW49/2</f>
        <v>0</v>
      </c>
      <c r="BD49" s="4">
        <f>(AX49*3)+(AY49*5)+(AZ49*5)+(BA49*20)</f>
        <v>0</v>
      </c>
      <c r="BE49" s="16">
        <f>BB49+BC49+BD49</f>
        <v>0</v>
      </c>
      <c r="BF49" s="52"/>
      <c r="BG49" s="53"/>
      <c r="BH49" s="53"/>
      <c r="BI49" s="54"/>
      <c r="BJ49" s="54"/>
      <c r="BK49" s="54"/>
      <c r="BL49" s="54"/>
      <c r="BM49" s="54"/>
      <c r="BN49" s="5">
        <f>BF49+BG49+BH49</f>
        <v>0</v>
      </c>
      <c r="BO49" s="15">
        <f>BI49/2</f>
        <v>0</v>
      </c>
      <c r="BP49" s="4">
        <f>(BJ49*3)+(BK49*5)+(BL49*5)+(BM49*20)</f>
        <v>0</v>
      </c>
      <c r="BQ49" s="16">
        <f>BN49+BO49+BP49</f>
        <v>0</v>
      </c>
      <c r="BR49" s="52"/>
      <c r="BS49" s="53"/>
      <c r="BT49" s="53"/>
      <c r="BU49" s="54"/>
      <c r="BV49" s="54"/>
      <c r="BW49" s="54"/>
      <c r="BX49" s="54"/>
      <c r="BY49" s="54"/>
      <c r="BZ49" s="5">
        <f>BR49+BS49+BT49</f>
        <v>0</v>
      </c>
      <c r="CA49" s="15">
        <f>BU49/2</f>
        <v>0</v>
      </c>
      <c r="CB49" s="4">
        <f>(BV49*3)+(BW49*5)+(BX49*5)+(BY49*20)</f>
        <v>0</v>
      </c>
      <c r="CC49" s="16">
        <f>BZ49+CA49+CB49</f>
        <v>0</v>
      </c>
      <c r="CD49" s="52"/>
      <c r="CE49" s="53"/>
      <c r="CF49" s="54"/>
      <c r="CG49" s="54"/>
      <c r="CH49" s="54"/>
      <c r="CI49" s="54"/>
      <c r="CJ49" s="54"/>
      <c r="CK49" s="5">
        <f>CD49+CE49</f>
        <v>0</v>
      </c>
      <c r="CL49" s="15">
        <f>CF49/2</f>
        <v>0</v>
      </c>
      <c r="CM49" s="4">
        <f>(CG49*3)+(CH49*5)+(CI49*5)+(CJ49*20)</f>
        <v>0</v>
      </c>
      <c r="CN49" s="16">
        <f>CK49+CL49+CM49</f>
        <v>0</v>
      </c>
      <c r="CO49" s="52"/>
      <c r="CP49" s="53"/>
      <c r="CQ49" s="54"/>
      <c r="CR49" s="54"/>
      <c r="CS49" s="54"/>
      <c r="CT49" s="54"/>
      <c r="CU49" s="54"/>
      <c r="CV49" s="5">
        <f>CO49+CP49</f>
        <v>0</v>
      </c>
      <c r="CW49" s="15">
        <f>CQ49/2</f>
        <v>0</v>
      </c>
      <c r="CX49" s="4">
        <f>(CR49*3)+(CS49*5)+(CT49*5)+(CU49*20)</f>
        <v>0</v>
      </c>
      <c r="CY49" s="16">
        <f>CV49+CW49+CX49</f>
        <v>0</v>
      </c>
      <c r="CZ49" s="52"/>
      <c r="DA49" s="53"/>
      <c r="DB49" s="54"/>
      <c r="DC49" s="54"/>
      <c r="DD49" s="54"/>
      <c r="DE49" s="54"/>
      <c r="DF49" s="54"/>
      <c r="DG49" s="5">
        <f>CZ49+DA49</f>
        <v>0</v>
      </c>
      <c r="DH49" s="15">
        <f>DB49/2</f>
        <v>0</v>
      </c>
      <c r="DI49" s="4">
        <f>(DC49*3)+(DD49*5)+(DE49*5)+(DF49*20)</f>
        <v>0</v>
      </c>
      <c r="DJ49" s="16">
        <f>DG49+DH49+DI49</f>
        <v>0</v>
      </c>
    </row>
    <row r="50" spans="1:114">
      <c r="A50" s="49"/>
      <c r="B50" s="50"/>
      <c r="C50" s="51"/>
      <c r="D50" s="51"/>
      <c r="E50" s="51"/>
      <c r="F50" s="51"/>
      <c r="G50" s="51"/>
      <c r="H50" s="17"/>
      <c r="I50" s="13"/>
      <c r="J50" s="12"/>
      <c r="K50" s="18"/>
      <c r="L50" s="30" t="str">
        <f>IF(M50+N50+O50=0,"",M50+N50+O50)</f>
        <v/>
      </c>
      <c r="M50" s="31">
        <f>AC50+AP50+BB50+BN50+BZ50+CK50+CV50+DG50</f>
        <v>0</v>
      </c>
      <c r="N50" s="6">
        <f>AE50+AR50+BD50+BP50+CB50+CM50+CX50+DI50</f>
        <v>0</v>
      </c>
      <c r="O50" s="34">
        <f>P50/2</f>
        <v>0</v>
      </c>
      <c r="P50" s="35">
        <f>X50+AK50+AW50+BI50+BU50+CF50+CQ50+DB50</f>
        <v>0</v>
      </c>
      <c r="Q50" s="52"/>
      <c r="R50" s="53"/>
      <c r="S50" s="53"/>
      <c r="T50" s="53"/>
      <c r="U50" s="53"/>
      <c r="V50" s="53"/>
      <c r="W50" s="53"/>
      <c r="X50" s="54"/>
      <c r="Y50" s="54"/>
      <c r="Z50" s="54"/>
      <c r="AA50" s="54"/>
      <c r="AB50" s="55"/>
      <c r="AC50" s="5">
        <f>Q50+R50+S50+T50+U50+V50+W50</f>
        <v>0</v>
      </c>
      <c r="AD50" s="15">
        <f>X50/2</f>
        <v>0</v>
      </c>
      <c r="AE50" s="4">
        <f>(Y50*3)+(Z50*5)+(AA50*5)+(AB50*20)</f>
        <v>0</v>
      </c>
      <c r="AF50" s="16">
        <f>AC50+AD50+AE50</f>
        <v>0</v>
      </c>
      <c r="AG50" s="52"/>
      <c r="AH50" s="53"/>
      <c r="AI50" s="53"/>
      <c r="AJ50" s="53"/>
      <c r="AK50" s="54"/>
      <c r="AL50" s="54"/>
      <c r="AM50" s="54"/>
      <c r="AN50" s="54"/>
      <c r="AO50" s="54"/>
      <c r="AP50" s="5">
        <f>AG50+AH50+AI50+AJ50</f>
        <v>0</v>
      </c>
      <c r="AQ50" s="15">
        <f>AK50/2</f>
        <v>0</v>
      </c>
      <c r="AR50" s="4">
        <f>(AL50*3)+(AM50*5)+(AN50*5)+(AO50*20)</f>
        <v>0</v>
      </c>
      <c r="AS50" s="16">
        <f>AP50+AQ50+AR50</f>
        <v>0</v>
      </c>
      <c r="AT50" s="52"/>
      <c r="AU50" s="53"/>
      <c r="AV50" s="53"/>
      <c r="AW50" s="54"/>
      <c r="AX50" s="54"/>
      <c r="AY50" s="54"/>
      <c r="AZ50" s="54"/>
      <c r="BA50" s="54"/>
      <c r="BB50" s="5">
        <f>AT50+AU50+AV50</f>
        <v>0</v>
      </c>
      <c r="BC50" s="15">
        <f>AW50/2</f>
        <v>0</v>
      </c>
      <c r="BD50" s="4">
        <f>(AX50*3)+(AY50*5)+(AZ50*5)+(BA50*20)</f>
        <v>0</v>
      </c>
      <c r="BE50" s="16">
        <f>BB50+BC50+BD50</f>
        <v>0</v>
      </c>
      <c r="BF50" s="52"/>
      <c r="BG50" s="53"/>
      <c r="BH50" s="53"/>
      <c r="BI50" s="54"/>
      <c r="BJ50" s="54"/>
      <c r="BK50" s="54"/>
      <c r="BL50" s="54"/>
      <c r="BM50" s="54"/>
      <c r="BN50" s="5">
        <f>BF50+BG50+BH50</f>
        <v>0</v>
      </c>
      <c r="BO50" s="15">
        <f>BI50/2</f>
        <v>0</v>
      </c>
      <c r="BP50" s="4">
        <f>(BJ50*3)+(BK50*5)+(BL50*5)+(BM50*20)</f>
        <v>0</v>
      </c>
      <c r="BQ50" s="16">
        <f>BN50+BO50+BP50</f>
        <v>0</v>
      </c>
      <c r="BR50" s="52"/>
      <c r="BS50" s="53"/>
      <c r="BT50" s="53"/>
      <c r="BU50" s="54"/>
      <c r="BV50" s="54"/>
      <c r="BW50" s="54"/>
      <c r="BX50" s="54"/>
      <c r="BY50" s="54"/>
      <c r="BZ50" s="5">
        <f>BR50+BS50+BT50</f>
        <v>0</v>
      </c>
      <c r="CA50" s="15">
        <f>BU50/2</f>
        <v>0</v>
      </c>
      <c r="CB50" s="4">
        <f>(BV50*3)+(BW50*5)+(BX50*5)+(BY50*20)</f>
        <v>0</v>
      </c>
      <c r="CC50" s="16">
        <f>BZ50+CA50+CB50</f>
        <v>0</v>
      </c>
      <c r="CD50" s="52"/>
      <c r="CE50" s="53"/>
      <c r="CF50" s="54"/>
      <c r="CG50" s="54"/>
      <c r="CH50" s="54"/>
      <c r="CI50" s="54"/>
      <c r="CJ50" s="54"/>
      <c r="CK50" s="5">
        <f>CD50+CE50</f>
        <v>0</v>
      </c>
      <c r="CL50" s="15">
        <f>CF50/2</f>
        <v>0</v>
      </c>
      <c r="CM50" s="4">
        <f>(CG50*3)+(CH50*5)+(CI50*5)+(CJ50*20)</f>
        <v>0</v>
      </c>
      <c r="CN50" s="16">
        <f>CK50+CL50+CM50</f>
        <v>0</v>
      </c>
      <c r="CO50" s="52"/>
      <c r="CP50" s="53"/>
      <c r="CQ50" s="54"/>
      <c r="CR50" s="54"/>
      <c r="CS50" s="54"/>
      <c r="CT50" s="54"/>
      <c r="CU50" s="54"/>
      <c r="CV50" s="5">
        <f>CO50+CP50</f>
        <v>0</v>
      </c>
      <c r="CW50" s="15">
        <f>CQ50/2</f>
        <v>0</v>
      </c>
      <c r="CX50" s="4">
        <f>(CR50*3)+(CS50*5)+(CT50*5)+(CU50*20)</f>
        <v>0</v>
      </c>
      <c r="CY50" s="16">
        <f>CV50+CW50+CX50</f>
        <v>0</v>
      </c>
      <c r="CZ50" s="52"/>
      <c r="DA50" s="53"/>
      <c r="DB50" s="54"/>
      <c r="DC50" s="54"/>
      <c r="DD50" s="54"/>
      <c r="DE50" s="54"/>
      <c r="DF50" s="54"/>
      <c r="DG50" s="5">
        <f>CZ50+DA50</f>
        <v>0</v>
      </c>
      <c r="DH50" s="15">
        <f>DB50/2</f>
        <v>0</v>
      </c>
      <c r="DI50" s="4">
        <f>(DC50*3)+(DD50*5)+(DE50*5)+(DF50*20)</f>
        <v>0</v>
      </c>
      <c r="DJ50" s="16">
        <f>DG50+DH50+DI50</f>
        <v>0</v>
      </c>
    </row>
    <row r="51" spans="1:114">
      <c r="A51" s="49"/>
      <c r="B51" s="50"/>
      <c r="C51" s="51"/>
      <c r="D51" s="51"/>
      <c r="E51" s="51"/>
      <c r="F51" s="51"/>
      <c r="G51" s="51"/>
      <c r="H51" s="17"/>
      <c r="I51" s="13"/>
      <c r="J51" s="12"/>
      <c r="K51" s="18"/>
      <c r="L51" s="30" t="str">
        <f>IF(M51+N51+O51=0,"",M51+N51+O51)</f>
        <v/>
      </c>
      <c r="M51" s="31">
        <f>AC51+AP51+BB51+BN51+BZ51+CK51+CV51+DG51</f>
        <v>0</v>
      </c>
      <c r="N51" s="6">
        <f>AE51+AR51+BD51+BP51+CB51+CM51+CX51+DI51</f>
        <v>0</v>
      </c>
      <c r="O51" s="34">
        <f>P51/2</f>
        <v>0</v>
      </c>
      <c r="P51" s="35">
        <f>X51+AK51+AW51+BI51+BU51+CF51+CQ51+DB51</f>
        <v>0</v>
      </c>
      <c r="Q51" s="52"/>
      <c r="R51" s="53"/>
      <c r="S51" s="53"/>
      <c r="T51" s="53"/>
      <c r="U51" s="53"/>
      <c r="V51" s="53"/>
      <c r="W51" s="53"/>
      <c r="X51" s="54"/>
      <c r="Y51" s="54"/>
      <c r="Z51" s="54"/>
      <c r="AA51" s="54"/>
      <c r="AB51" s="55"/>
      <c r="AC51" s="5">
        <f>Q51+R51+S51+T51+U51+V51+W51</f>
        <v>0</v>
      </c>
      <c r="AD51" s="15">
        <f>X51/2</f>
        <v>0</v>
      </c>
      <c r="AE51" s="4">
        <f>(Y51*3)+(Z51*5)+(AA51*5)+(AB51*20)</f>
        <v>0</v>
      </c>
      <c r="AF51" s="16">
        <f>AC51+AD51+AE51</f>
        <v>0</v>
      </c>
      <c r="AG51" s="52"/>
      <c r="AH51" s="53"/>
      <c r="AI51" s="53"/>
      <c r="AJ51" s="53"/>
      <c r="AK51" s="54"/>
      <c r="AL51" s="54"/>
      <c r="AM51" s="54"/>
      <c r="AN51" s="54"/>
      <c r="AO51" s="54"/>
      <c r="AP51" s="5">
        <f>AG51+AH51+AI51+AJ51</f>
        <v>0</v>
      </c>
      <c r="AQ51" s="15">
        <f>AK51/2</f>
        <v>0</v>
      </c>
      <c r="AR51" s="4">
        <f>(AL51*3)+(AM51*5)+(AN51*5)+(AO51*20)</f>
        <v>0</v>
      </c>
      <c r="AS51" s="16">
        <f>AP51+AQ51+AR51</f>
        <v>0</v>
      </c>
      <c r="AT51" s="52"/>
      <c r="AU51" s="53"/>
      <c r="AV51" s="53"/>
      <c r="AW51" s="54"/>
      <c r="AX51" s="54"/>
      <c r="AY51" s="54"/>
      <c r="AZ51" s="54"/>
      <c r="BA51" s="54"/>
      <c r="BB51" s="5">
        <f>AT51+AU51+AV51</f>
        <v>0</v>
      </c>
      <c r="BC51" s="15">
        <f>AW51/2</f>
        <v>0</v>
      </c>
      <c r="BD51" s="4">
        <f>(AX51*3)+(AY51*5)+(AZ51*5)+(BA51*20)</f>
        <v>0</v>
      </c>
      <c r="BE51" s="16">
        <f>BB51+BC51+BD51</f>
        <v>0</v>
      </c>
      <c r="BF51" s="52"/>
      <c r="BG51" s="53"/>
      <c r="BH51" s="53"/>
      <c r="BI51" s="54"/>
      <c r="BJ51" s="54"/>
      <c r="BK51" s="54"/>
      <c r="BL51" s="54"/>
      <c r="BM51" s="54"/>
      <c r="BN51" s="5">
        <f>BF51+BG51+BH51</f>
        <v>0</v>
      </c>
      <c r="BO51" s="15">
        <f>BI51/2</f>
        <v>0</v>
      </c>
      <c r="BP51" s="4">
        <f>(BJ51*3)+(BK51*5)+(BL51*5)+(BM51*20)</f>
        <v>0</v>
      </c>
      <c r="BQ51" s="16">
        <f>BN51+BO51+BP51</f>
        <v>0</v>
      </c>
      <c r="BR51" s="52"/>
      <c r="BS51" s="53"/>
      <c r="BT51" s="53"/>
      <c r="BU51" s="54"/>
      <c r="BV51" s="54"/>
      <c r="BW51" s="54"/>
      <c r="BX51" s="54"/>
      <c r="BY51" s="54"/>
      <c r="BZ51" s="5">
        <f>BR51+BS51+BT51</f>
        <v>0</v>
      </c>
      <c r="CA51" s="15">
        <f>BU51/2</f>
        <v>0</v>
      </c>
      <c r="CB51" s="4">
        <f>(BV51*3)+(BW51*5)+(BX51*5)+(BY51*20)</f>
        <v>0</v>
      </c>
      <c r="CC51" s="16">
        <f>BZ51+CA51+CB51</f>
        <v>0</v>
      </c>
      <c r="CD51" s="52"/>
      <c r="CE51" s="53"/>
      <c r="CF51" s="54"/>
      <c r="CG51" s="54"/>
      <c r="CH51" s="54"/>
      <c r="CI51" s="54"/>
      <c r="CJ51" s="54"/>
      <c r="CK51" s="5">
        <f>CD51+CE51</f>
        <v>0</v>
      </c>
      <c r="CL51" s="15">
        <f>CF51/2</f>
        <v>0</v>
      </c>
      <c r="CM51" s="4">
        <f>(CG51*3)+(CH51*5)+(CI51*5)+(CJ51*20)</f>
        <v>0</v>
      </c>
      <c r="CN51" s="16">
        <f>CK51+CL51+CM51</f>
        <v>0</v>
      </c>
      <c r="CO51" s="52"/>
      <c r="CP51" s="53"/>
      <c r="CQ51" s="54"/>
      <c r="CR51" s="54"/>
      <c r="CS51" s="54"/>
      <c r="CT51" s="54"/>
      <c r="CU51" s="54"/>
      <c r="CV51" s="5">
        <f>CO51+CP51</f>
        <v>0</v>
      </c>
      <c r="CW51" s="15">
        <f>CQ51/2</f>
        <v>0</v>
      </c>
      <c r="CX51" s="4">
        <f>(CR51*3)+(CS51*5)+(CT51*5)+(CU51*20)</f>
        <v>0</v>
      </c>
      <c r="CY51" s="16">
        <f>CV51+CW51+CX51</f>
        <v>0</v>
      </c>
      <c r="CZ51" s="52"/>
      <c r="DA51" s="53"/>
      <c r="DB51" s="54"/>
      <c r="DC51" s="54"/>
      <c r="DD51" s="54"/>
      <c r="DE51" s="54"/>
      <c r="DF51" s="54"/>
      <c r="DG51" s="5">
        <f>CZ51+DA51</f>
        <v>0</v>
      </c>
      <c r="DH51" s="15">
        <f>DB51/2</f>
        <v>0</v>
      </c>
      <c r="DI51" s="4">
        <f>(DC51*3)+(DD51*5)+(DE51*5)+(DF51*20)</f>
        <v>0</v>
      </c>
      <c r="DJ51" s="16">
        <f>DG51+DH51+DI51</f>
        <v>0</v>
      </c>
    </row>
    <row r="52" spans="1:114">
      <c r="A52" s="49"/>
      <c r="B52" s="50"/>
      <c r="C52" s="51"/>
      <c r="D52" s="51"/>
      <c r="E52" s="51"/>
      <c r="F52" s="51"/>
      <c r="G52" s="51"/>
      <c r="H52" s="17"/>
      <c r="I52" s="13"/>
      <c r="J52" s="12"/>
      <c r="K52" s="18"/>
      <c r="L52" s="30" t="str">
        <f>IF(M52+N52+O52=0,"",M52+N52+O52)</f>
        <v/>
      </c>
      <c r="M52" s="31">
        <f>AC52+AP52+BB52+BN52+BZ52+CK52+CV52+DG52</f>
        <v>0</v>
      </c>
      <c r="N52" s="6">
        <f>AE52+AR52+BD52+BP52+CB52+CM52+CX52+DI52</f>
        <v>0</v>
      </c>
      <c r="O52" s="34">
        <f>P52/2</f>
        <v>0</v>
      </c>
      <c r="P52" s="35">
        <f>X52+AK52+AW52+BI52+BU52+CF52+CQ52+DB52</f>
        <v>0</v>
      </c>
      <c r="Q52" s="52"/>
      <c r="R52" s="53"/>
      <c r="S52" s="53"/>
      <c r="T52" s="53"/>
      <c r="U52" s="53"/>
      <c r="V52" s="53"/>
      <c r="W52" s="53"/>
      <c r="X52" s="54"/>
      <c r="Y52" s="54"/>
      <c r="Z52" s="54"/>
      <c r="AA52" s="54"/>
      <c r="AB52" s="55"/>
      <c r="AC52" s="5">
        <f>Q52+R52+S52+T52+U52+V52+W52</f>
        <v>0</v>
      </c>
      <c r="AD52" s="15">
        <f>X52/2</f>
        <v>0</v>
      </c>
      <c r="AE52" s="4">
        <f>(Y52*3)+(Z52*5)+(AA52*5)+(AB52*20)</f>
        <v>0</v>
      </c>
      <c r="AF52" s="16">
        <f>AC52+AD52+AE52</f>
        <v>0</v>
      </c>
      <c r="AG52" s="52"/>
      <c r="AH52" s="53"/>
      <c r="AI52" s="53"/>
      <c r="AJ52" s="53"/>
      <c r="AK52" s="54"/>
      <c r="AL52" s="54"/>
      <c r="AM52" s="54"/>
      <c r="AN52" s="54"/>
      <c r="AO52" s="54"/>
      <c r="AP52" s="5">
        <f>AG52+AH52+AI52+AJ52</f>
        <v>0</v>
      </c>
      <c r="AQ52" s="15">
        <f>AK52/2</f>
        <v>0</v>
      </c>
      <c r="AR52" s="4">
        <f>(AL52*3)+(AM52*5)+(AN52*5)+(AO52*20)</f>
        <v>0</v>
      </c>
      <c r="AS52" s="16">
        <f>AP52+AQ52+AR52</f>
        <v>0</v>
      </c>
      <c r="AT52" s="52"/>
      <c r="AU52" s="53"/>
      <c r="AV52" s="53"/>
      <c r="AW52" s="54"/>
      <c r="AX52" s="54"/>
      <c r="AY52" s="54"/>
      <c r="AZ52" s="54"/>
      <c r="BA52" s="54"/>
      <c r="BB52" s="5">
        <f>AT52+AU52+AV52</f>
        <v>0</v>
      </c>
      <c r="BC52" s="15">
        <f>AW52/2</f>
        <v>0</v>
      </c>
      <c r="BD52" s="4">
        <f>(AX52*3)+(AY52*5)+(AZ52*5)+(BA52*20)</f>
        <v>0</v>
      </c>
      <c r="BE52" s="16">
        <f>BB52+BC52+BD52</f>
        <v>0</v>
      </c>
      <c r="BF52" s="52"/>
      <c r="BG52" s="53"/>
      <c r="BH52" s="53"/>
      <c r="BI52" s="54"/>
      <c r="BJ52" s="54"/>
      <c r="BK52" s="54"/>
      <c r="BL52" s="54"/>
      <c r="BM52" s="54"/>
      <c r="BN52" s="5">
        <f>BF52+BG52+BH52</f>
        <v>0</v>
      </c>
      <c r="BO52" s="15">
        <f>BI52/2</f>
        <v>0</v>
      </c>
      <c r="BP52" s="4">
        <f>(BJ52*3)+(BK52*5)+(BL52*5)+(BM52*20)</f>
        <v>0</v>
      </c>
      <c r="BQ52" s="16">
        <f>BN52+BO52+BP52</f>
        <v>0</v>
      </c>
      <c r="BR52" s="52"/>
      <c r="BS52" s="53"/>
      <c r="BT52" s="53"/>
      <c r="BU52" s="54"/>
      <c r="BV52" s="54"/>
      <c r="BW52" s="54"/>
      <c r="BX52" s="54"/>
      <c r="BY52" s="54"/>
      <c r="BZ52" s="5">
        <f>BR52+BS52+BT52</f>
        <v>0</v>
      </c>
      <c r="CA52" s="15">
        <f>BU52/2</f>
        <v>0</v>
      </c>
      <c r="CB52" s="4">
        <f>(BV52*3)+(BW52*5)+(BX52*5)+(BY52*20)</f>
        <v>0</v>
      </c>
      <c r="CC52" s="16">
        <f>BZ52+CA52+CB52</f>
        <v>0</v>
      </c>
      <c r="CD52" s="52"/>
      <c r="CE52" s="53"/>
      <c r="CF52" s="54"/>
      <c r="CG52" s="54"/>
      <c r="CH52" s="54"/>
      <c r="CI52" s="54"/>
      <c r="CJ52" s="54"/>
      <c r="CK52" s="5">
        <f>CD52+CE52</f>
        <v>0</v>
      </c>
      <c r="CL52" s="15">
        <f>CF52/2</f>
        <v>0</v>
      </c>
      <c r="CM52" s="4">
        <f>(CG52*3)+(CH52*5)+(CI52*5)+(CJ52*20)</f>
        <v>0</v>
      </c>
      <c r="CN52" s="16">
        <f>CK52+CL52+CM52</f>
        <v>0</v>
      </c>
      <c r="CO52" s="52"/>
      <c r="CP52" s="53"/>
      <c r="CQ52" s="54"/>
      <c r="CR52" s="54"/>
      <c r="CS52" s="54"/>
      <c r="CT52" s="54"/>
      <c r="CU52" s="54"/>
      <c r="CV52" s="5">
        <f>CO52+CP52</f>
        <v>0</v>
      </c>
      <c r="CW52" s="15">
        <f>CQ52/2</f>
        <v>0</v>
      </c>
      <c r="CX52" s="4">
        <f>(CR52*3)+(CS52*5)+(CT52*5)+(CU52*20)</f>
        <v>0</v>
      </c>
      <c r="CY52" s="16">
        <f>CV52+CW52+CX52</f>
        <v>0</v>
      </c>
      <c r="CZ52" s="52"/>
      <c r="DA52" s="53"/>
      <c r="DB52" s="54"/>
      <c r="DC52" s="54"/>
      <c r="DD52" s="54"/>
      <c r="DE52" s="54"/>
      <c r="DF52" s="54"/>
      <c r="DG52" s="5">
        <f>CZ52+DA52</f>
        <v>0</v>
      </c>
      <c r="DH52" s="15">
        <f>DB52/2</f>
        <v>0</v>
      </c>
      <c r="DI52" s="4">
        <f>(DC52*3)+(DD52*5)+(DE52*5)+(DF52*20)</f>
        <v>0</v>
      </c>
      <c r="DJ52" s="16">
        <f>DG52+DH52+DI52</f>
        <v>0</v>
      </c>
    </row>
    <row r="53" spans="1:114">
      <c r="AC53" s="5"/>
      <c r="AP53" s="45"/>
      <c r="AS53" s="16"/>
    </row>
    <row r="54" spans="1:114">
      <c r="AC54" s="5"/>
      <c r="AP54" s="45"/>
      <c r="AS54" s="16"/>
    </row>
    <row r="55" spans="1:114">
      <c r="AC55" s="5"/>
      <c r="AP55" s="45"/>
      <c r="AS55" s="16"/>
    </row>
    <row r="56" spans="1:114">
      <c r="AC56" s="5"/>
      <c r="AP56" s="45"/>
      <c r="AS56" s="16"/>
    </row>
    <row r="57" spans="1:114">
      <c r="AC57" s="5"/>
      <c r="AP57" s="45"/>
      <c r="AS57" s="16"/>
    </row>
    <row r="58" spans="1:114">
      <c r="AC58" s="5"/>
      <c r="AP58" s="45"/>
      <c r="AS58" s="16"/>
    </row>
    <row r="59" spans="1:114">
      <c r="AC59" s="5"/>
      <c r="AP59" s="45"/>
      <c r="AS59" s="16"/>
    </row>
    <row r="60" spans="1:114">
      <c r="AC60" s="5"/>
      <c r="AP60" s="45"/>
      <c r="AS60" s="16"/>
    </row>
    <row r="61" spans="1:114">
      <c r="AC61" s="5"/>
      <c r="AP61" s="45"/>
      <c r="AS61" s="16"/>
    </row>
    <row r="62" spans="1:114">
      <c r="AC62" s="5"/>
      <c r="AP62" s="45"/>
      <c r="AS62" s="16"/>
    </row>
    <row r="63" spans="1:114">
      <c r="AC63" s="5"/>
      <c r="AP63" s="45"/>
      <c r="AS63" s="16"/>
    </row>
    <row r="64" spans="1:114">
      <c r="AC64" s="5"/>
      <c r="AP64" s="45"/>
      <c r="AS64" s="16"/>
    </row>
    <row r="65" spans="29:45">
      <c r="AC65" s="5"/>
      <c r="AP65" s="45"/>
      <c r="AS65" s="16"/>
    </row>
    <row r="66" spans="29:45">
      <c r="AC66" s="5"/>
      <c r="AP66" s="45"/>
      <c r="AS66" s="16"/>
    </row>
    <row r="67" spans="29:45">
      <c r="AC67" s="5"/>
      <c r="AP67" s="45"/>
      <c r="AS67" s="16"/>
    </row>
    <row r="68" spans="29:45">
      <c r="AC68" s="5"/>
      <c r="AP68" s="45"/>
      <c r="AS68" s="16"/>
    </row>
    <row r="69" spans="29:45">
      <c r="AC69" s="5"/>
      <c r="AP69" s="45"/>
      <c r="AS69" s="16"/>
    </row>
    <row r="70" spans="29:45">
      <c r="AC70" s="5"/>
      <c r="AP70" s="45"/>
      <c r="AS70" s="16"/>
    </row>
    <row r="71" spans="29:45">
      <c r="AC71" s="5"/>
      <c r="AP71" s="45"/>
      <c r="AS71" s="16"/>
    </row>
    <row r="72" spans="29:45">
      <c r="AC72" s="5"/>
      <c r="AP72" s="45"/>
      <c r="AS72" s="16"/>
    </row>
    <row r="73" spans="29:45">
      <c r="AC73" s="5"/>
      <c r="AP73" s="45"/>
      <c r="AS73" s="16"/>
    </row>
    <row r="74" spans="29:45">
      <c r="AC74" s="5"/>
      <c r="AP74" s="45"/>
      <c r="AS74" s="16"/>
    </row>
    <row r="75" spans="29:45">
      <c r="AC75" s="5"/>
      <c r="AP75" s="45"/>
      <c r="AS75" s="16"/>
    </row>
  </sheetData>
  <sheetProtection sheet="1" objects="1" scenarios="1" sort="0" autoFilter="0"/>
  <sortState ref="A3:DJ52">
    <sortCondition ref="F3:F52"/>
    <sortCondition ref="L3:L52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/>
      <headerFooter alignWithMargins="0"/>
    </customSheetView>
  </customSheetViews>
  <mergeCells count="11">
    <mergeCell ref="CZ1:DJ1"/>
    <mergeCell ref="AG1:AS1"/>
    <mergeCell ref="J1:K1"/>
    <mergeCell ref="BR1:CC1"/>
    <mergeCell ref="A1:G1"/>
    <mergeCell ref="CD1:CN1"/>
    <mergeCell ref="CO1:CY1"/>
    <mergeCell ref="L1:P1"/>
    <mergeCell ref="AT1:BE1"/>
    <mergeCell ref="Q1:AF1"/>
    <mergeCell ref="BF1:BQ1"/>
  </mergeCells>
  <phoneticPr fontId="1" type="noConversion"/>
  <conditionalFormatting sqref="B3:G52 L3:L52">
    <cfRule type="expression" dxfId="0" priority="1" stopIfTrue="1">
      <formula>$C3&gt;1</formula>
    </cfRule>
  </conditionalFormatting>
  <dataValidations count="3">
    <dataValidation type="whole" allowBlank="1" showInputMessage="1" showErrorMessage="1" sqref="C1:C1048576">
      <formula1>1</formula1>
      <formula2>9</formula2>
    </dataValidation>
    <dataValidation type="list" showInputMessage="1" showErrorMessage="1" errorTitle="Must be a valid IDPA division." error="Plus &quot;MGN&quot; for Multigun." promptTitle="Valid IDPA Equipment Division" prompt="Includes SSP, ESP, CDP, SSR, ESR, BUG, and MGN (MultiGuN)" sqref="F1:F1048576">
      <formula1>"HGN, PCC"</formula1>
    </dataValidation>
    <dataValidation type="custom" allowBlank="1" showInputMessage="1" showErrorMessage="1" errorTitle="Validation" error="No spaces, lower-case only, must have comma between the first name and last initial." sqref="B3:B52">
      <formula1>AND(B3=SUBSTITUTE(B3," ",""),EXACT(B3,LOWER(B3)),ISNUMBER(FIND(",",B3)))</formula1>
    </dataValidation>
  </dataValidations>
  <printOptions gridLines="1"/>
  <pageMargins left="0.25" right="0.25" top="0.5" bottom="0.25" header="0.25" footer="0"/>
  <pageSetup paperSize="5" fitToWidth="6" fitToHeight="2" pageOrder="overThenDown" orientation="landscape" blackAndWhite="1" horizontalDpi="300" verticalDpi="300" r:id="rId1"/>
  <headerFooter alignWithMargins="0">
    <oddHeader>Page &amp;P&amp;RIDPA Match Scoring Spreadsheet (X-Large)</oddHeader>
  </headerFooter>
  <colBreaks count="4" manualBreakCount="4">
    <brk id="16" max="51" man="1"/>
    <brk id="32" max="51" man="1"/>
    <brk id="81" max="51" man="1"/>
    <brk id="103" max="5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A19" sqref="A19"/>
    </sheetView>
  </sheetViews>
  <sheetFormatPr defaultColWidth="8.6640625" defaultRowHeight="13.2"/>
  <cols>
    <col min="1" max="1" width="4.6640625" bestFit="1" customWidth="1"/>
    <col min="2" max="2" width="4.44140625" bestFit="1" customWidth="1"/>
    <col min="3" max="3" width="113.109375" bestFit="1" customWidth="1"/>
  </cols>
  <sheetData>
    <row r="1" spans="1:3">
      <c r="A1" s="7" t="s">
        <v>23</v>
      </c>
      <c r="B1" s="10">
        <v>0</v>
      </c>
      <c r="C1" s="8" t="s">
        <v>34</v>
      </c>
    </row>
    <row r="2" spans="1:3">
      <c r="A2" s="7" t="s">
        <v>24</v>
      </c>
      <c r="B2" s="10">
        <v>1</v>
      </c>
      <c r="C2" s="9" t="s">
        <v>36</v>
      </c>
    </row>
    <row r="3" spans="1:3">
      <c r="A3" s="7" t="s">
        <v>25</v>
      </c>
      <c r="B3" s="10">
        <v>2</v>
      </c>
      <c r="C3" s="9" t="s">
        <v>37</v>
      </c>
    </row>
    <row r="4" spans="1:3">
      <c r="A4" s="7" t="s">
        <v>17</v>
      </c>
      <c r="B4" s="10">
        <v>3</v>
      </c>
      <c r="C4" s="9" t="s">
        <v>32</v>
      </c>
    </row>
    <row r="5" spans="1:3">
      <c r="A5" s="7" t="s">
        <v>26</v>
      </c>
      <c r="B5" s="10">
        <v>4</v>
      </c>
      <c r="C5" s="9" t="s">
        <v>33</v>
      </c>
    </row>
    <row r="6" spans="1:3">
      <c r="A6" s="7"/>
      <c r="B6" s="10"/>
    </row>
    <row r="7" spans="1:3">
      <c r="A7" s="7" t="s">
        <v>27</v>
      </c>
      <c r="B7" s="10">
        <v>0</v>
      </c>
      <c r="C7" s="9" t="s">
        <v>35</v>
      </c>
    </row>
    <row r="8" spans="1:3">
      <c r="A8" s="7" t="s">
        <v>28</v>
      </c>
      <c r="B8" s="10">
        <v>1</v>
      </c>
      <c r="C8" s="9"/>
    </row>
    <row r="9" spans="1:3">
      <c r="A9" s="7" t="s">
        <v>29</v>
      </c>
      <c r="B9" s="10">
        <v>2</v>
      </c>
    </row>
    <row r="10" spans="1:3">
      <c r="A10" s="7" t="s">
        <v>30</v>
      </c>
      <c r="B10" s="10">
        <v>3</v>
      </c>
      <c r="C10" s="9"/>
    </row>
    <row r="11" spans="1:3">
      <c r="A11" s="7" t="s">
        <v>31</v>
      </c>
      <c r="B11" s="10">
        <v>4</v>
      </c>
      <c r="C11" s="9"/>
    </row>
    <row r="13" spans="1:3">
      <c r="A13" s="11">
        <v>0</v>
      </c>
      <c r="B13" s="7" t="s">
        <v>27</v>
      </c>
      <c r="C13" s="9" t="s">
        <v>57</v>
      </c>
    </row>
    <row r="14" spans="1:3">
      <c r="A14" s="11">
        <v>1</v>
      </c>
      <c r="B14" s="7" t="s">
        <v>28</v>
      </c>
      <c r="C14" s="9"/>
    </row>
    <row r="15" spans="1:3">
      <c r="A15" s="11">
        <v>2</v>
      </c>
      <c r="B15" s="7" t="s">
        <v>29</v>
      </c>
      <c r="C15" s="9"/>
    </row>
    <row r="16" spans="1:3">
      <c r="A16" s="11">
        <v>3</v>
      </c>
      <c r="B16" s="7" t="s">
        <v>30</v>
      </c>
      <c r="C16" s="9"/>
    </row>
    <row r="17" spans="1:3">
      <c r="A17" s="11">
        <v>4</v>
      </c>
      <c r="B17" t="s">
        <v>64</v>
      </c>
      <c r="C17" t="s">
        <v>65</v>
      </c>
    </row>
  </sheetData>
  <sheetProtection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6"/>
  <sheetViews>
    <sheetView workbookViewId="0">
      <selection activeCell="A33" sqref="A33"/>
    </sheetView>
  </sheetViews>
  <sheetFormatPr defaultColWidth="8.6640625" defaultRowHeight="13.2"/>
  <cols>
    <col min="1" max="1" width="125.6640625" customWidth="1"/>
  </cols>
  <sheetData>
    <row r="1" spans="1:1" s="19" customFormat="1">
      <c r="A1" s="38" t="s">
        <v>18</v>
      </c>
    </row>
    <row r="2" spans="1:1" s="19" customFormat="1">
      <c r="A2" s="20"/>
    </row>
    <row r="3" spans="1:1" s="19" customFormat="1">
      <c r="A3" s="20"/>
    </row>
    <row r="4" spans="1:1" s="19" customFormat="1">
      <c r="A4" s="38" t="s">
        <v>67</v>
      </c>
    </row>
    <row r="5" spans="1:1" s="19" customFormat="1">
      <c r="A5" s="20" t="s">
        <v>68</v>
      </c>
    </row>
    <row r="6" spans="1:1" s="19" customFormat="1" ht="12.75" customHeight="1">
      <c r="A6" s="20"/>
    </row>
    <row r="7" spans="1:1">
      <c r="A7" s="20" t="s">
        <v>69</v>
      </c>
    </row>
    <row r="8" spans="1:1">
      <c r="A8" s="20" t="s">
        <v>70</v>
      </c>
    </row>
    <row r="9" spans="1:1">
      <c r="A9" s="20" t="s">
        <v>71</v>
      </c>
    </row>
    <row r="10" spans="1:1">
      <c r="A10" s="20" t="s">
        <v>72</v>
      </c>
    </row>
    <row r="11" spans="1:1">
      <c r="A11" s="20" t="s">
        <v>73</v>
      </c>
    </row>
    <row r="12" spans="1:1">
      <c r="A12" s="20" t="s">
        <v>74</v>
      </c>
    </row>
    <row r="13" spans="1:1">
      <c r="A13" s="20" t="s">
        <v>0</v>
      </c>
    </row>
    <row r="14" spans="1:1">
      <c r="A14" s="20" t="s">
        <v>1</v>
      </c>
    </row>
    <row r="15" spans="1:1">
      <c r="A15" s="20"/>
    </row>
    <row r="16" spans="1:1" ht="27" customHeight="1">
      <c r="A16" s="20" t="s">
        <v>6</v>
      </c>
    </row>
    <row r="17" spans="1:1">
      <c r="A17" s="20"/>
    </row>
    <row r="18" spans="1:1">
      <c r="A18" s="20"/>
    </row>
    <row r="19" spans="1:1" ht="26.4">
      <c r="A19" s="39" t="s">
        <v>15</v>
      </c>
    </row>
    <row r="20" spans="1:1">
      <c r="A20" s="39"/>
    </row>
    <row r="21" spans="1:1">
      <c r="A21" s="19"/>
    </row>
    <row r="22" spans="1:1">
      <c r="A22" s="40" t="s">
        <v>7</v>
      </c>
    </row>
    <row r="23" spans="1:1">
      <c r="A23" s="20" t="s">
        <v>69</v>
      </c>
    </row>
    <row r="24" spans="1:1">
      <c r="A24" s="19" t="s">
        <v>8</v>
      </c>
    </row>
    <row r="25" spans="1:1">
      <c r="A25" s="19" t="s">
        <v>14</v>
      </c>
    </row>
    <row r="26" spans="1:1">
      <c r="A26" s="19" t="s">
        <v>9</v>
      </c>
    </row>
    <row r="27" spans="1:1">
      <c r="A27" s="19" t="s">
        <v>10</v>
      </c>
    </row>
    <row r="28" spans="1:1">
      <c r="A28" s="19" t="s">
        <v>11</v>
      </c>
    </row>
    <row r="29" spans="1:1">
      <c r="A29" s="19" t="s">
        <v>16</v>
      </c>
    </row>
    <row r="30" spans="1:1">
      <c r="A30" s="19" t="s">
        <v>12</v>
      </c>
    </row>
    <row r="31" spans="1:1">
      <c r="A31" s="19" t="s">
        <v>13</v>
      </c>
    </row>
    <row r="32" spans="1:1">
      <c r="A32" s="19"/>
    </row>
    <row r="33" spans="1:1">
      <c r="A33" s="19"/>
    </row>
    <row r="34" spans="1:1">
      <c r="A34" s="19"/>
    </row>
    <row r="35" spans="1:1">
      <c r="A35" s="19"/>
    </row>
    <row r="36" spans="1:1">
      <c r="A36" s="19"/>
    </row>
  </sheetData>
  <sheetProtection sheet="1" objects="1" scenarios="1"/>
  <phoneticPr fontId="1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Scoresheet</vt:lpstr>
      <vt:lpstr>SortLookup</vt:lpstr>
      <vt:lpstr>Help</vt:lpstr>
      <vt:lpstr>Scoresheet!Print_Area</vt:lpstr>
      <vt:lpstr>Scoresheet!Print_Titles</vt:lpstr>
    </vt:vector>
  </TitlesOfParts>
  <Company>ODPL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IDPA Match Scoring Spreadsheet</dc:title>
  <dc:subject/>
  <dc:creator>see Comments</dc:creator>
  <dc:description>Originally from: http://www.ccidpa.org/scoring/spreadsheets.html. Modified for ODPL.</dc:description>
  <cp:lastModifiedBy>Aaron Burns</cp:lastModifiedBy>
  <cp:revision>1</cp:revision>
  <cp:lastPrinted>2001-08-25T23:51:52Z</cp:lastPrinted>
  <dcterms:created xsi:type="dcterms:W3CDTF">2001-08-02T04:21:03Z</dcterms:created>
  <dcterms:modified xsi:type="dcterms:W3CDTF">2009-10-11T22:11:01Z</dcterms:modified>
</cp:coreProperties>
</file>