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0" yWindow="-24" windowWidth="20280" windowHeight="12816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Scoresheet!$A$1:$DK$37</definedName>
    <definedName name="_xlnm.Print_Titles" localSheetId="0">Scoresheet!$A:$G,Scoresheet!$1:$2</definedName>
  </definedNames>
  <calcPr calcId="114210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BO13" i="1"/>
  <c r="BO36"/>
  <c r="BO24"/>
  <c r="BO33"/>
  <c r="BO6"/>
  <c r="BO3"/>
  <c r="BO25"/>
  <c r="BO20"/>
  <c r="BO16"/>
  <c r="BO23"/>
  <c r="BO31"/>
  <c r="BO35"/>
  <c r="BO11"/>
  <c r="BO5"/>
  <c r="BO15"/>
  <c r="BO4"/>
  <c r="BO19"/>
  <c r="BO22"/>
  <c r="BO8"/>
  <c r="BO21"/>
  <c r="BO32"/>
  <c r="BO18"/>
  <c r="BO27"/>
  <c r="BO12"/>
  <c r="BO133"/>
  <c r="BO132"/>
  <c r="BO131"/>
  <c r="BO130"/>
  <c r="BO129"/>
  <c r="BO128"/>
  <c r="BO127"/>
  <c r="BO126"/>
  <c r="BO125"/>
  <c r="BO124"/>
  <c r="BO123"/>
  <c r="BO122"/>
  <c r="BO121"/>
  <c r="BO120"/>
  <c r="BO119"/>
  <c r="BO118"/>
  <c r="BO117"/>
  <c r="BO116"/>
  <c r="BO115"/>
  <c r="BO114"/>
  <c r="BO113"/>
  <c r="BO112"/>
  <c r="BO111"/>
  <c r="BO110"/>
  <c r="BO109"/>
  <c r="BO108"/>
  <c r="BO107"/>
  <c r="BO106"/>
  <c r="BO105"/>
  <c r="BO104"/>
  <c r="BO103"/>
  <c r="BO102"/>
  <c r="BO101"/>
  <c r="BO100"/>
  <c r="BO99"/>
  <c r="BO98"/>
  <c r="BO97"/>
  <c r="BO96"/>
  <c r="BO95"/>
  <c r="BO94"/>
  <c r="BO93"/>
  <c r="BO92"/>
  <c r="BO91"/>
  <c r="BO90"/>
  <c r="BO89"/>
  <c r="BO88"/>
  <c r="BO87"/>
  <c r="BO86"/>
  <c r="BO85"/>
  <c r="BO84"/>
  <c r="BO83"/>
  <c r="BO82"/>
  <c r="BO81"/>
  <c r="BO80"/>
  <c r="BO79"/>
  <c r="BO78"/>
  <c r="BO77"/>
  <c r="BO76"/>
  <c r="BO75"/>
  <c r="BO74"/>
  <c r="BO73"/>
  <c r="BO72"/>
  <c r="BO71"/>
  <c r="BO70"/>
  <c r="BO69"/>
  <c r="BO68"/>
  <c r="BO67"/>
  <c r="BO66"/>
  <c r="BO65"/>
  <c r="BO64"/>
  <c r="BO63"/>
  <c r="BO62"/>
  <c r="BO61"/>
  <c r="BO60"/>
  <c r="BO59"/>
  <c r="BO58"/>
  <c r="BO57"/>
  <c r="BO56"/>
  <c r="BO55"/>
  <c r="BO54"/>
  <c r="BO53"/>
  <c r="BO52"/>
  <c r="BO51"/>
  <c r="BO50"/>
  <c r="BO49"/>
  <c r="BO48"/>
  <c r="BO47"/>
  <c r="BO46"/>
  <c r="BO45"/>
  <c r="BO44"/>
  <c r="BO43"/>
  <c r="BO42"/>
  <c r="BO41"/>
  <c r="BO40"/>
  <c r="BO39"/>
  <c r="BO38"/>
  <c r="BO37"/>
  <c r="BO28"/>
  <c r="BO9"/>
  <c r="BO34"/>
  <c r="BO7"/>
  <c r="BO30"/>
  <c r="BO26"/>
  <c r="BO29"/>
  <c r="BO17"/>
  <c r="BO10"/>
  <c r="BO14"/>
  <c r="AC10"/>
  <c r="AP10"/>
  <c r="BB10"/>
  <c r="CA10"/>
  <c r="CL10"/>
  <c r="CW10"/>
  <c r="DH10"/>
  <c r="M10"/>
  <c r="AE10"/>
  <c r="AR10"/>
  <c r="BD10"/>
  <c r="BQ10"/>
  <c r="CC10"/>
  <c r="CN10"/>
  <c r="CY10"/>
  <c r="DJ10"/>
  <c r="N10"/>
  <c r="P10"/>
  <c r="O10"/>
  <c r="L10"/>
  <c r="J17"/>
  <c r="K17"/>
  <c r="K28"/>
  <c r="J28"/>
  <c r="H28"/>
  <c r="K30"/>
  <c r="J30"/>
  <c r="H30"/>
  <c r="K10"/>
  <c r="J10"/>
  <c r="H10"/>
  <c r="H17"/>
  <c r="J26"/>
  <c r="K26"/>
  <c r="H26"/>
  <c r="J7"/>
  <c r="K7"/>
  <c r="H7"/>
  <c r="J12"/>
  <c r="K12"/>
  <c r="H12"/>
  <c r="J27"/>
  <c r="K27"/>
  <c r="H27"/>
  <c r="J29"/>
  <c r="K29"/>
  <c r="H29"/>
  <c r="J18"/>
  <c r="K18"/>
  <c r="H18"/>
  <c r="J34"/>
  <c r="K34"/>
  <c r="H34"/>
  <c r="J14"/>
  <c r="K14"/>
  <c r="H14"/>
  <c r="J9"/>
  <c r="K9"/>
  <c r="H9"/>
  <c r="J37"/>
  <c r="K37"/>
  <c r="H37"/>
  <c r="J32"/>
  <c r="K32"/>
  <c r="H32"/>
  <c r="J21"/>
  <c r="K21"/>
  <c r="H21"/>
  <c r="J8"/>
  <c r="K8"/>
  <c r="H8"/>
  <c r="J22"/>
  <c r="K22"/>
  <c r="H22"/>
  <c r="J19"/>
  <c r="K19"/>
  <c r="H19"/>
  <c r="J4"/>
  <c r="K4"/>
  <c r="H4"/>
  <c r="J15"/>
  <c r="K15"/>
  <c r="H15"/>
  <c r="J5"/>
  <c r="K5"/>
  <c r="H5"/>
  <c r="J11"/>
  <c r="K11"/>
  <c r="H11"/>
  <c r="J35"/>
  <c r="K35"/>
  <c r="H35"/>
  <c r="J31"/>
  <c r="K31"/>
  <c r="H31"/>
  <c r="J23"/>
  <c r="K23"/>
  <c r="H23"/>
  <c r="J16"/>
  <c r="K16"/>
  <c r="H16"/>
  <c r="J20"/>
  <c r="K20"/>
  <c r="H20"/>
  <c r="J25"/>
  <c r="K25"/>
  <c r="H25"/>
  <c r="J3"/>
  <c r="K3"/>
  <c r="H3"/>
  <c r="J6"/>
  <c r="K6"/>
  <c r="H6"/>
  <c r="J33"/>
  <c r="K33"/>
  <c r="H33"/>
  <c r="J24"/>
  <c r="K24"/>
  <c r="H24"/>
  <c r="J36"/>
  <c r="K36"/>
  <c r="H36"/>
  <c r="J13"/>
  <c r="K13"/>
  <c r="H13"/>
  <c r="DH30"/>
  <c r="DI30"/>
  <c r="DJ30"/>
  <c r="DK30"/>
  <c r="DI10"/>
  <c r="DK10"/>
  <c r="DH17"/>
  <c r="DI17"/>
  <c r="DJ17"/>
  <c r="DK17"/>
  <c r="DH26"/>
  <c r="DI26"/>
  <c r="DJ26"/>
  <c r="DK26"/>
  <c r="DH7"/>
  <c r="DI7"/>
  <c r="DJ7"/>
  <c r="DK7"/>
  <c r="DH12"/>
  <c r="DI12"/>
  <c r="DJ12"/>
  <c r="DK12"/>
  <c r="DH27"/>
  <c r="DI27"/>
  <c r="DJ27"/>
  <c r="DK27"/>
  <c r="DH29"/>
  <c r="DI29"/>
  <c r="DJ29"/>
  <c r="DK29"/>
  <c r="DH18"/>
  <c r="DI18"/>
  <c r="DJ18"/>
  <c r="DK18"/>
  <c r="DH34"/>
  <c r="DI34"/>
  <c r="DJ34"/>
  <c r="DK34"/>
  <c r="DH14"/>
  <c r="DI14"/>
  <c r="DJ14"/>
  <c r="DK14"/>
  <c r="DH9"/>
  <c r="DI9"/>
  <c r="DJ9"/>
  <c r="DK9"/>
  <c r="DH37"/>
  <c r="DI37"/>
  <c r="DJ37"/>
  <c r="DK37"/>
  <c r="DH32"/>
  <c r="DI32"/>
  <c r="DJ32"/>
  <c r="DK32"/>
  <c r="DH21"/>
  <c r="DI21"/>
  <c r="DJ21"/>
  <c r="DK21"/>
  <c r="DH8"/>
  <c r="DI8"/>
  <c r="DJ8"/>
  <c r="DK8"/>
  <c r="DH22"/>
  <c r="DI22"/>
  <c r="DJ22"/>
  <c r="DK22"/>
  <c r="DH19"/>
  <c r="DI19"/>
  <c r="DJ19"/>
  <c r="DK19"/>
  <c r="DH4"/>
  <c r="DI4"/>
  <c r="DJ4"/>
  <c r="DK4"/>
  <c r="DH15"/>
  <c r="DI15"/>
  <c r="DJ15"/>
  <c r="DK15"/>
  <c r="DH5"/>
  <c r="DI5"/>
  <c r="DJ5"/>
  <c r="DK5"/>
  <c r="DH11"/>
  <c r="DI11"/>
  <c r="DJ11"/>
  <c r="DK11"/>
  <c r="DH35"/>
  <c r="DI35"/>
  <c r="DJ35"/>
  <c r="DK35"/>
  <c r="DH31"/>
  <c r="DI31"/>
  <c r="DJ31"/>
  <c r="DK31"/>
  <c r="DH23"/>
  <c r="DI23"/>
  <c r="DJ23"/>
  <c r="DK23"/>
  <c r="DH16"/>
  <c r="DI16"/>
  <c r="DJ16"/>
  <c r="DK16"/>
  <c r="DH20"/>
  <c r="DI20"/>
  <c r="DJ20"/>
  <c r="DK20"/>
  <c r="DH25"/>
  <c r="DI25"/>
  <c r="DJ25"/>
  <c r="DK25"/>
  <c r="DH3"/>
  <c r="DI3"/>
  <c r="DJ3"/>
  <c r="DK3"/>
  <c r="DH6"/>
  <c r="DI6"/>
  <c r="DJ6"/>
  <c r="DK6"/>
  <c r="DH33"/>
  <c r="DI33"/>
  <c r="DJ33"/>
  <c r="DK33"/>
  <c r="DH24"/>
  <c r="DI24"/>
  <c r="DJ24"/>
  <c r="DK24"/>
  <c r="DH36"/>
  <c r="DI36"/>
  <c r="DJ36"/>
  <c r="DK36"/>
  <c r="DH13"/>
  <c r="DI13"/>
  <c r="DJ13"/>
  <c r="DK13"/>
  <c r="CW30"/>
  <c r="CX30"/>
  <c r="CY30"/>
  <c r="CZ30"/>
  <c r="CX10"/>
  <c r="CZ10"/>
  <c r="CW17"/>
  <c r="CX17"/>
  <c r="CY17"/>
  <c r="CZ17"/>
  <c r="CW26"/>
  <c r="CX26"/>
  <c r="CY26"/>
  <c r="CZ26"/>
  <c r="CW7"/>
  <c r="CX7"/>
  <c r="CY7"/>
  <c r="CZ7"/>
  <c r="CW12"/>
  <c r="CX12"/>
  <c r="CY12"/>
  <c r="CZ12"/>
  <c r="CW27"/>
  <c r="CX27"/>
  <c r="CY27"/>
  <c r="CZ27"/>
  <c r="CW29"/>
  <c r="CX29"/>
  <c r="CY29"/>
  <c r="CZ29"/>
  <c r="CW18"/>
  <c r="CX18"/>
  <c r="CY18"/>
  <c r="CZ18"/>
  <c r="CW34"/>
  <c r="CX34"/>
  <c r="CY34"/>
  <c r="CZ34"/>
  <c r="CW14"/>
  <c r="CX14"/>
  <c r="CY14"/>
  <c r="CZ14"/>
  <c r="CW9"/>
  <c r="CX9"/>
  <c r="CY9"/>
  <c r="CZ9"/>
  <c r="CW37"/>
  <c r="CX37"/>
  <c r="CY37"/>
  <c r="CZ37"/>
  <c r="CW32"/>
  <c r="CX32"/>
  <c r="CY32"/>
  <c r="CZ32"/>
  <c r="CW21"/>
  <c r="CX21"/>
  <c r="CY21"/>
  <c r="CZ21"/>
  <c r="CW8"/>
  <c r="CX8"/>
  <c r="CY8"/>
  <c r="CZ8"/>
  <c r="CW22"/>
  <c r="CX22"/>
  <c r="CY22"/>
  <c r="CZ22"/>
  <c r="CW19"/>
  <c r="CX19"/>
  <c r="CY19"/>
  <c r="CZ19"/>
  <c r="CW4"/>
  <c r="CX4"/>
  <c r="CY4"/>
  <c r="CZ4"/>
  <c r="CW15"/>
  <c r="CX15"/>
  <c r="CY15"/>
  <c r="CZ15"/>
  <c r="CW5"/>
  <c r="CX5"/>
  <c r="CY5"/>
  <c r="CZ5"/>
  <c r="CW11"/>
  <c r="CX11"/>
  <c r="CY11"/>
  <c r="CZ11"/>
  <c r="CW35"/>
  <c r="CX35"/>
  <c r="CY35"/>
  <c r="CZ35"/>
  <c r="CW31"/>
  <c r="CX31"/>
  <c r="CY31"/>
  <c r="CZ31"/>
  <c r="CW23"/>
  <c r="CX23"/>
  <c r="CY23"/>
  <c r="CZ23"/>
  <c r="CW16"/>
  <c r="CX16"/>
  <c r="CY16"/>
  <c r="CZ16"/>
  <c r="CW20"/>
  <c r="CX20"/>
  <c r="CY20"/>
  <c r="CZ20"/>
  <c r="CW25"/>
  <c r="CX25"/>
  <c r="CY25"/>
  <c r="CZ25"/>
  <c r="CW3"/>
  <c r="CX3"/>
  <c r="CY3"/>
  <c r="CZ3"/>
  <c r="CW6"/>
  <c r="CX6"/>
  <c r="CY6"/>
  <c r="CZ6"/>
  <c r="CW33"/>
  <c r="CX33"/>
  <c r="CY33"/>
  <c r="CZ33"/>
  <c r="CW24"/>
  <c r="CX24"/>
  <c r="CY24"/>
  <c r="CZ24"/>
  <c r="CW36"/>
  <c r="CX36"/>
  <c r="CY36"/>
  <c r="CZ36"/>
  <c r="CW13"/>
  <c r="CX13"/>
  <c r="CY13"/>
  <c r="CZ13"/>
  <c r="CL30"/>
  <c r="CM30"/>
  <c r="CN30"/>
  <c r="CO30"/>
  <c r="CM10"/>
  <c r="CO10"/>
  <c r="CL17"/>
  <c r="CM17"/>
  <c r="CN17"/>
  <c r="CO17"/>
  <c r="CL26"/>
  <c r="CM26"/>
  <c r="CN26"/>
  <c r="CO26"/>
  <c r="CL7"/>
  <c r="CM7"/>
  <c r="CN7"/>
  <c r="CO7"/>
  <c r="CL12"/>
  <c r="CM12"/>
  <c r="CN12"/>
  <c r="CO12"/>
  <c r="CL27"/>
  <c r="CM27"/>
  <c r="CN27"/>
  <c r="CO27"/>
  <c r="CL29"/>
  <c r="CM29"/>
  <c r="CN29"/>
  <c r="CO29"/>
  <c r="CL18"/>
  <c r="CM18"/>
  <c r="CN18"/>
  <c r="CO18"/>
  <c r="CL34"/>
  <c r="CM34"/>
  <c r="CN34"/>
  <c r="CO34"/>
  <c r="CL14"/>
  <c r="CM14"/>
  <c r="CN14"/>
  <c r="CO14"/>
  <c r="CL9"/>
  <c r="CM9"/>
  <c r="CN9"/>
  <c r="CO9"/>
  <c r="CL37"/>
  <c r="CM37"/>
  <c r="CN37"/>
  <c r="CO37"/>
  <c r="CL32"/>
  <c r="CM32"/>
  <c r="CN32"/>
  <c r="CO32"/>
  <c r="CL21"/>
  <c r="CM21"/>
  <c r="CN21"/>
  <c r="CO21"/>
  <c r="CL8"/>
  <c r="CM8"/>
  <c r="CN8"/>
  <c r="CO8"/>
  <c r="CL22"/>
  <c r="CM22"/>
  <c r="CN22"/>
  <c r="CO22"/>
  <c r="CL19"/>
  <c r="CM19"/>
  <c r="CN19"/>
  <c r="CO19"/>
  <c r="CL4"/>
  <c r="CM4"/>
  <c r="CN4"/>
  <c r="CO4"/>
  <c r="CL15"/>
  <c r="CM15"/>
  <c r="CN15"/>
  <c r="CO15"/>
  <c r="CL5"/>
  <c r="CM5"/>
  <c r="CN5"/>
  <c r="CO5"/>
  <c r="CL11"/>
  <c r="CM11"/>
  <c r="CN11"/>
  <c r="CO11"/>
  <c r="CL35"/>
  <c r="CM35"/>
  <c r="CN35"/>
  <c r="CO35"/>
  <c r="CL31"/>
  <c r="CM31"/>
  <c r="CN31"/>
  <c r="CO31"/>
  <c r="CL23"/>
  <c r="CM23"/>
  <c r="CN23"/>
  <c r="CO23"/>
  <c r="CL16"/>
  <c r="CM16"/>
  <c r="CN16"/>
  <c r="CO16"/>
  <c r="CL20"/>
  <c r="CM20"/>
  <c r="CN20"/>
  <c r="CO20"/>
  <c r="CL25"/>
  <c r="CM25"/>
  <c r="CN25"/>
  <c r="CO25"/>
  <c r="CL3"/>
  <c r="CM3"/>
  <c r="CN3"/>
  <c r="CO3"/>
  <c r="CL6"/>
  <c r="CM6"/>
  <c r="CN6"/>
  <c r="CO6"/>
  <c r="CL33"/>
  <c r="CM33"/>
  <c r="CN33"/>
  <c r="CO33"/>
  <c r="CL24"/>
  <c r="CM24"/>
  <c r="CN24"/>
  <c r="CO24"/>
  <c r="CL36"/>
  <c r="CM36"/>
  <c r="CN36"/>
  <c r="CO36"/>
  <c r="CL13"/>
  <c r="CM13"/>
  <c r="CN13"/>
  <c r="CO13"/>
  <c r="CA30"/>
  <c r="CB30"/>
  <c r="CC30"/>
  <c r="CD30"/>
  <c r="CB10"/>
  <c r="CD10"/>
  <c r="CA17"/>
  <c r="CB17"/>
  <c r="CC17"/>
  <c r="CD17"/>
  <c r="CA26"/>
  <c r="CB26"/>
  <c r="CC26"/>
  <c r="CD26"/>
  <c r="CA7"/>
  <c r="CB7"/>
  <c r="CC7"/>
  <c r="CD7"/>
  <c r="CA12"/>
  <c r="CB12"/>
  <c r="CC12"/>
  <c r="CD12"/>
  <c r="CA27"/>
  <c r="CB27"/>
  <c r="CC27"/>
  <c r="CD27"/>
  <c r="CA29"/>
  <c r="CB29"/>
  <c r="CC29"/>
  <c r="CD29"/>
  <c r="CA18"/>
  <c r="CB18"/>
  <c r="CC18"/>
  <c r="CD18"/>
  <c r="CA34"/>
  <c r="CB34"/>
  <c r="CC34"/>
  <c r="CD34"/>
  <c r="CA14"/>
  <c r="CB14"/>
  <c r="CC14"/>
  <c r="CD14"/>
  <c r="CA9"/>
  <c r="CB9"/>
  <c r="CC9"/>
  <c r="CD9"/>
  <c r="CA37"/>
  <c r="CB37"/>
  <c r="CC37"/>
  <c r="CD37"/>
  <c r="CA32"/>
  <c r="CB32"/>
  <c r="CC32"/>
  <c r="CD32"/>
  <c r="CA21"/>
  <c r="CB21"/>
  <c r="CC21"/>
  <c r="CD21"/>
  <c r="CA8"/>
  <c r="CB8"/>
  <c r="CC8"/>
  <c r="CD8"/>
  <c r="CA22"/>
  <c r="CB22"/>
  <c r="CC22"/>
  <c r="CD22"/>
  <c r="CA19"/>
  <c r="CB19"/>
  <c r="CC19"/>
  <c r="CD19"/>
  <c r="CA4"/>
  <c r="CB4"/>
  <c r="CC4"/>
  <c r="CD4"/>
  <c r="CA15"/>
  <c r="CB15"/>
  <c r="CC15"/>
  <c r="CD15"/>
  <c r="CA5"/>
  <c r="CB5"/>
  <c r="CC5"/>
  <c r="CD5"/>
  <c r="CA11"/>
  <c r="CB11"/>
  <c r="CC11"/>
  <c r="CD11"/>
  <c r="CA35"/>
  <c r="CB35"/>
  <c r="CC35"/>
  <c r="CD35"/>
  <c r="CA31"/>
  <c r="CB31"/>
  <c r="CC31"/>
  <c r="CD31"/>
  <c r="CA23"/>
  <c r="CB23"/>
  <c r="CC23"/>
  <c r="CD23"/>
  <c r="CA16"/>
  <c r="CB16"/>
  <c r="CC16"/>
  <c r="CD16"/>
  <c r="CA20"/>
  <c r="CB20"/>
  <c r="CC20"/>
  <c r="CD20"/>
  <c r="CA25"/>
  <c r="CB25"/>
  <c r="CC25"/>
  <c r="CD25"/>
  <c r="CA3"/>
  <c r="CB3"/>
  <c r="CC3"/>
  <c r="CD3"/>
  <c r="CA6"/>
  <c r="CB6"/>
  <c r="CC6"/>
  <c r="CD6"/>
  <c r="CA33"/>
  <c r="CB33"/>
  <c r="CC33"/>
  <c r="CD33"/>
  <c r="CA24"/>
  <c r="CB24"/>
  <c r="CC24"/>
  <c r="CD24"/>
  <c r="CA36"/>
  <c r="CB36"/>
  <c r="CC36"/>
  <c r="CD36"/>
  <c r="CA13"/>
  <c r="CB13"/>
  <c r="CC13"/>
  <c r="CD13"/>
  <c r="BP30"/>
  <c r="BQ30"/>
  <c r="BR30"/>
  <c r="BP10"/>
  <c r="BR10"/>
  <c r="BP17"/>
  <c r="BQ17"/>
  <c r="BR17"/>
  <c r="BP26"/>
  <c r="BQ26"/>
  <c r="BR26"/>
  <c r="BP7"/>
  <c r="BQ7"/>
  <c r="BR7"/>
  <c r="BP12"/>
  <c r="BQ12"/>
  <c r="BR12"/>
  <c r="BP27"/>
  <c r="BQ27"/>
  <c r="BR27"/>
  <c r="BP29"/>
  <c r="BQ29"/>
  <c r="BR29"/>
  <c r="BP18"/>
  <c r="BQ18"/>
  <c r="BR18"/>
  <c r="BP34"/>
  <c r="BQ34"/>
  <c r="BR34"/>
  <c r="BP14"/>
  <c r="BQ14"/>
  <c r="BR14"/>
  <c r="BP9"/>
  <c r="BQ9"/>
  <c r="BR9"/>
  <c r="BP37"/>
  <c r="BQ37"/>
  <c r="BR37"/>
  <c r="BP32"/>
  <c r="BQ32"/>
  <c r="BR32"/>
  <c r="BP21"/>
  <c r="BQ21"/>
  <c r="BR21"/>
  <c r="BP8"/>
  <c r="BQ8"/>
  <c r="BR8"/>
  <c r="BP22"/>
  <c r="BQ22"/>
  <c r="BR22"/>
  <c r="BP19"/>
  <c r="BQ19"/>
  <c r="BR19"/>
  <c r="BP4"/>
  <c r="BQ4"/>
  <c r="BR4"/>
  <c r="BP15"/>
  <c r="BQ15"/>
  <c r="BR15"/>
  <c r="BP5"/>
  <c r="BQ5"/>
  <c r="BR5"/>
  <c r="BP11"/>
  <c r="BQ11"/>
  <c r="BR11"/>
  <c r="BP35"/>
  <c r="BQ35"/>
  <c r="BR35"/>
  <c r="BP31"/>
  <c r="BQ31"/>
  <c r="BR31"/>
  <c r="BP23"/>
  <c r="BQ23"/>
  <c r="BR23"/>
  <c r="BP16"/>
  <c r="BQ16"/>
  <c r="BR16"/>
  <c r="BP20"/>
  <c r="BQ20"/>
  <c r="BR20"/>
  <c r="BP25"/>
  <c r="BQ25"/>
  <c r="BR25"/>
  <c r="BP3"/>
  <c r="BQ3"/>
  <c r="BR3"/>
  <c r="BP6"/>
  <c r="BQ6"/>
  <c r="BR6"/>
  <c r="BP33"/>
  <c r="BQ33"/>
  <c r="BR33"/>
  <c r="BP24"/>
  <c r="BQ24"/>
  <c r="BR24"/>
  <c r="BP36"/>
  <c r="BQ36"/>
  <c r="BR36"/>
  <c r="BP13"/>
  <c r="BQ13"/>
  <c r="BR13"/>
  <c r="BB30"/>
  <c r="BC30"/>
  <c r="BD30"/>
  <c r="BE30"/>
  <c r="BC10"/>
  <c r="BE10"/>
  <c r="BB17"/>
  <c r="BC17"/>
  <c r="BD17"/>
  <c r="BE17"/>
  <c r="BB26"/>
  <c r="BC26"/>
  <c r="BD26"/>
  <c r="BE26"/>
  <c r="BB7"/>
  <c r="BC7"/>
  <c r="BD7"/>
  <c r="BE7"/>
  <c r="BB12"/>
  <c r="BC12"/>
  <c r="BD12"/>
  <c r="BE12"/>
  <c r="BB27"/>
  <c r="BC27"/>
  <c r="BD27"/>
  <c r="BE27"/>
  <c r="BB29"/>
  <c r="BC29"/>
  <c r="BD29"/>
  <c r="BE29"/>
  <c r="BB18"/>
  <c r="BC18"/>
  <c r="BD18"/>
  <c r="BE18"/>
  <c r="BB34"/>
  <c r="BC34"/>
  <c r="BD34"/>
  <c r="BE34"/>
  <c r="BB14"/>
  <c r="BC14"/>
  <c r="BD14"/>
  <c r="BE14"/>
  <c r="BB9"/>
  <c r="BC9"/>
  <c r="BD9"/>
  <c r="BE9"/>
  <c r="BB37"/>
  <c r="BC37"/>
  <c r="BD37"/>
  <c r="BE37"/>
  <c r="BB32"/>
  <c r="BC32"/>
  <c r="BD32"/>
  <c r="BE32"/>
  <c r="BB21"/>
  <c r="BC21"/>
  <c r="BD21"/>
  <c r="BE21"/>
  <c r="BB8"/>
  <c r="BC8"/>
  <c r="BD8"/>
  <c r="BE8"/>
  <c r="BB22"/>
  <c r="BC22"/>
  <c r="BD22"/>
  <c r="BE22"/>
  <c r="BB19"/>
  <c r="BC19"/>
  <c r="BD19"/>
  <c r="BE19"/>
  <c r="BB4"/>
  <c r="BC4"/>
  <c r="BD4"/>
  <c r="BE4"/>
  <c r="BB15"/>
  <c r="BC15"/>
  <c r="BD15"/>
  <c r="BE15"/>
  <c r="BB5"/>
  <c r="BC5"/>
  <c r="BD5"/>
  <c r="BE5"/>
  <c r="BB11"/>
  <c r="BC11"/>
  <c r="BD11"/>
  <c r="BE11"/>
  <c r="BB35"/>
  <c r="BC35"/>
  <c r="BD35"/>
  <c r="BE35"/>
  <c r="BB31"/>
  <c r="BC31"/>
  <c r="BD31"/>
  <c r="BE31"/>
  <c r="BB23"/>
  <c r="BC23"/>
  <c r="BD23"/>
  <c r="BE23"/>
  <c r="BB16"/>
  <c r="BC16"/>
  <c r="BD16"/>
  <c r="BE16"/>
  <c r="BB20"/>
  <c r="BC20"/>
  <c r="BD20"/>
  <c r="BE20"/>
  <c r="BB25"/>
  <c r="BC25"/>
  <c r="BD25"/>
  <c r="BE25"/>
  <c r="BB3"/>
  <c r="BC3"/>
  <c r="BD3"/>
  <c r="BE3"/>
  <c r="BB6"/>
  <c r="BC6"/>
  <c r="BD6"/>
  <c r="BE6"/>
  <c r="BB33"/>
  <c r="BC33"/>
  <c r="BD33"/>
  <c r="BE33"/>
  <c r="BB24"/>
  <c r="BC24"/>
  <c r="BD24"/>
  <c r="BE24"/>
  <c r="BB36"/>
  <c r="BC36"/>
  <c r="BD36"/>
  <c r="BE36"/>
  <c r="BB13"/>
  <c r="BC13"/>
  <c r="BD13"/>
  <c r="BE13"/>
  <c r="AP30"/>
  <c r="AQ30"/>
  <c r="AR30"/>
  <c r="AS30"/>
  <c r="AQ10"/>
  <c r="AS10"/>
  <c r="AP17"/>
  <c r="AQ17"/>
  <c r="AR17"/>
  <c r="AS17"/>
  <c r="AP26"/>
  <c r="AQ26"/>
  <c r="AR26"/>
  <c r="AS26"/>
  <c r="AP7"/>
  <c r="AQ7"/>
  <c r="AR7"/>
  <c r="AS7"/>
  <c r="AP12"/>
  <c r="AQ12"/>
  <c r="AR12"/>
  <c r="AS12"/>
  <c r="AP27"/>
  <c r="AQ27"/>
  <c r="AR27"/>
  <c r="AS27"/>
  <c r="AP29"/>
  <c r="AQ29"/>
  <c r="AR29"/>
  <c r="AS29"/>
  <c r="AP18"/>
  <c r="AQ18"/>
  <c r="AR18"/>
  <c r="AS18"/>
  <c r="AP34"/>
  <c r="AQ34"/>
  <c r="AR34"/>
  <c r="AS34"/>
  <c r="AP14"/>
  <c r="AQ14"/>
  <c r="AR14"/>
  <c r="AS14"/>
  <c r="AP9"/>
  <c r="AQ9"/>
  <c r="AR9"/>
  <c r="AS9"/>
  <c r="AP37"/>
  <c r="AQ37"/>
  <c r="AR37"/>
  <c r="AS37"/>
  <c r="AP32"/>
  <c r="AQ32"/>
  <c r="AR32"/>
  <c r="AS32"/>
  <c r="AP21"/>
  <c r="AQ21"/>
  <c r="AR21"/>
  <c r="AS21"/>
  <c r="AP8"/>
  <c r="AQ8"/>
  <c r="AR8"/>
  <c r="AS8"/>
  <c r="AP22"/>
  <c r="AQ22"/>
  <c r="AR22"/>
  <c r="AS22"/>
  <c r="AP19"/>
  <c r="AQ19"/>
  <c r="AR19"/>
  <c r="AS19"/>
  <c r="AP4"/>
  <c r="AQ4"/>
  <c r="AR4"/>
  <c r="AS4"/>
  <c r="AP15"/>
  <c r="AQ15"/>
  <c r="AR15"/>
  <c r="AS15"/>
  <c r="AP5"/>
  <c r="AQ5"/>
  <c r="AR5"/>
  <c r="AS5"/>
  <c r="AP11"/>
  <c r="AQ11"/>
  <c r="AR11"/>
  <c r="AS11"/>
  <c r="AP35"/>
  <c r="AQ35"/>
  <c r="AR35"/>
  <c r="AS35"/>
  <c r="AP31"/>
  <c r="AQ31"/>
  <c r="AR31"/>
  <c r="AS31"/>
  <c r="AP23"/>
  <c r="AQ23"/>
  <c r="AR23"/>
  <c r="AS23"/>
  <c r="AP16"/>
  <c r="AQ16"/>
  <c r="AR16"/>
  <c r="AS16"/>
  <c r="AP20"/>
  <c r="AQ20"/>
  <c r="AR20"/>
  <c r="AS20"/>
  <c r="AP25"/>
  <c r="AQ25"/>
  <c r="AR25"/>
  <c r="AS25"/>
  <c r="AP3"/>
  <c r="AQ3"/>
  <c r="AR3"/>
  <c r="AS3"/>
  <c r="AP6"/>
  <c r="AQ6"/>
  <c r="AR6"/>
  <c r="AS6"/>
  <c r="AP33"/>
  <c r="AQ33"/>
  <c r="AR33"/>
  <c r="AS33"/>
  <c r="AP24"/>
  <c r="AQ24"/>
  <c r="AR24"/>
  <c r="AS24"/>
  <c r="AP36"/>
  <c r="AQ36"/>
  <c r="AR36"/>
  <c r="AS36"/>
  <c r="AP13"/>
  <c r="AQ13"/>
  <c r="AR13"/>
  <c r="AS13"/>
  <c r="AC30"/>
  <c r="AD30"/>
  <c r="AE30"/>
  <c r="AF30"/>
  <c r="AD10"/>
  <c r="AF10"/>
  <c r="AC17"/>
  <c r="AD17"/>
  <c r="AE17"/>
  <c r="AF17"/>
  <c r="AC26"/>
  <c r="AD26"/>
  <c r="AE26"/>
  <c r="AF26"/>
  <c r="AC7"/>
  <c r="AD7"/>
  <c r="AE7"/>
  <c r="AF7"/>
  <c r="AC12"/>
  <c r="AD12"/>
  <c r="AE12"/>
  <c r="AF12"/>
  <c r="AC27"/>
  <c r="AD27"/>
  <c r="AE27"/>
  <c r="AF27"/>
  <c r="AC29"/>
  <c r="AD29"/>
  <c r="AE29"/>
  <c r="AF29"/>
  <c r="AC18"/>
  <c r="AD18"/>
  <c r="AE18"/>
  <c r="AF18"/>
  <c r="AC34"/>
  <c r="AD34"/>
  <c r="AE34"/>
  <c r="AF34"/>
  <c r="AC14"/>
  <c r="AD14"/>
  <c r="AE14"/>
  <c r="AF14"/>
  <c r="AC9"/>
  <c r="AD9"/>
  <c r="AE9"/>
  <c r="AF9"/>
  <c r="AC37"/>
  <c r="AD37"/>
  <c r="AE37"/>
  <c r="AF37"/>
  <c r="AC32"/>
  <c r="AD32"/>
  <c r="AE32"/>
  <c r="AF32"/>
  <c r="AC21"/>
  <c r="AD21"/>
  <c r="AE21"/>
  <c r="AF21"/>
  <c r="AC8"/>
  <c r="AD8"/>
  <c r="AE8"/>
  <c r="AF8"/>
  <c r="AC22"/>
  <c r="AD22"/>
  <c r="AE22"/>
  <c r="AF22"/>
  <c r="AC19"/>
  <c r="AD19"/>
  <c r="AE19"/>
  <c r="AF19"/>
  <c r="AC4"/>
  <c r="AD4"/>
  <c r="AE4"/>
  <c r="AF4"/>
  <c r="AC15"/>
  <c r="AD15"/>
  <c r="AE15"/>
  <c r="AF15"/>
  <c r="AC5"/>
  <c r="AD5"/>
  <c r="AE5"/>
  <c r="AF5"/>
  <c r="AC11"/>
  <c r="AD11"/>
  <c r="AE11"/>
  <c r="AF11"/>
  <c r="AC35"/>
  <c r="AD35"/>
  <c r="AE35"/>
  <c r="AF35"/>
  <c r="AC31"/>
  <c r="AD31"/>
  <c r="AE31"/>
  <c r="AF31"/>
  <c r="AC23"/>
  <c r="AD23"/>
  <c r="AE23"/>
  <c r="AF23"/>
  <c r="AC16"/>
  <c r="AD16"/>
  <c r="AE16"/>
  <c r="AF16"/>
  <c r="AC20"/>
  <c r="AD20"/>
  <c r="AE20"/>
  <c r="AF20"/>
  <c r="AC25"/>
  <c r="AD25"/>
  <c r="AE25"/>
  <c r="AF25"/>
  <c r="AC3"/>
  <c r="AD3"/>
  <c r="AE3"/>
  <c r="AF3"/>
  <c r="AC6"/>
  <c r="AD6"/>
  <c r="AE6"/>
  <c r="AF6"/>
  <c r="AC33"/>
  <c r="AD33"/>
  <c r="AE33"/>
  <c r="AF33"/>
  <c r="AC24"/>
  <c r="AD24"/>
  <c r="AE24"/>
  <c r="AF24"/>
  <c r="AC36"/>
  <c r="AD36"/>
  <c r="AE36"/>
  <c r="AF36"/>
  <c r="AC13"/>
  <c r="AD13"/>
  <c r="AE13"/>
  <c r="AF13"/>
  <c r="DH28"/>
  <c r="DI28"/>
  <c r="DJ28"/>
  <c r="DK28"/>
  <c r="CW28"/>
  <c r="CX28"/>
  <c r="CY28"/>
  <c r="CZ28"/>
  <c r="CL28"/>
  <c r="CM28"/>
  <c r="CN28"/>
  <c r="CO28"/>
  <c r="CA28"/>
  <c r="CB28"/>
  <c r="CC28"/>
  <c r="CD28"/>
  <c r="BP28"/>
  <c r="BQ28"/>
  <c r="BR28"/>
  <c r="BB28"/>
  <c r="BC28"/>
  <c r="BD28"/>
  <c r="BE28"/>
  <c r="AP28"/>
  <c r="AQ28"/>
  <c r="AR28"/>
  <c r="AS28"/>
  <c r="AC28"/>
  <c r="AD28"/>
  <c r="AE28"/>
  <c r="AF28"/>
  <c r="I28"/>
  <c r="M30"/>
  <c r="N30"/>
  <c r="P30"/>
  <c r="O30"/>
  <c r="L30"/>
  <c r="M17"/>
  <c r="N17"/>
  <c r="P17"/>
  <c r="O17"/>
  <c r="L17"/>
  <c r="M26"/>
  <c r="N26"/>
  <c r="P26"/>
  <c r="O26"/>
  <c r="L26"/>
  <c r="M7"/>
  <c r="N7"/>
  <c r="P7"/>
  <c r="O7"/>
  <c r="L7"/>
  <c r="M12"/>
  <c r="N12"/>
  <c r="P12"/>
  <c r="O12"/>
  <c r="L12"/>
  <c r="M27"/>
  <c r="N27"/>
  <c r="P27"/>
  <c r="O27"/>
  <c r="L27"/>
  <c r="M29"/>
  <c r="N29"/>
  <c r="P29"/>
  <c r="O29"/>
  <c r="L29"/>
  <c r="M18"/>
  <c r="N18"/>
  <c r="P18"/>
  <c r="O18"/>
  <c r="L18"/>
  <c r="M34"/>
  <c r="N34"/>
  <c r="P34"/>
  <c r="O34"/>
  <c r="L34"/>
  <c r="M14"/>
  <c r="N14"/>
  <c r="P14"/>
  <c r="O14"/>
  <c r="L14"/>
  <c r="M9"/>
  <c r="N9"/>
  <c r="P9"/>
  <c r="O9"/>
  <c r="L9"/>
  <c r="M37"/>
  <c r="N37"/>
  <c r="P37"/>
  <c r="O37"/>
  <c r="L37"/>
  <c r="M32"/>
  <c r="N32"/>
  <c r="P32"/>
  <c r="O32"/>
  <c r="L32"/>
  <c r="M21"/>
  <c r="N21"/>
  <c r="P21"/>
  <c r="O21"/>
  <c r="L21"/>
  <c r="M8"/>
  <c r="N8"/>
  <c r="P8"/>
  <c r="O8"/>
  <c r="L8"/>
  <c r="M22"/>
  <c r="N22"/>
  <c r="P22"/>
  <c r="O22"/>
  <c r="L22"/>
  <c r="M19"/>
  <c r="N19"/>
  <c r="P19"/>
  <c r="O19"/>
  <c r="L19"/>
  <c r="M4"/>
  <c r="N4"/>
  <c r="P4"/>
  <c r="O4"/>
  <c r="L4"/>
  <c r="M15"/>
  <c r="N15"/>
  <c r="P15"/>
  <c r="O15"/>
  <c r="L15"/>
  <c r="M5"/>
  <c r="N5"/>
  <c r="P5"/>
  <c r="O5"/>
  <c r="L5"/>
  <c r="M11"/>
  <c r="N11"/>
  <c r="P11"/>
  <c r="O11"/>
  <c r="L11"/>
  <c r="M35"/>
  <c r="N35"/>
  <c r="P35"/>
  <c r="O35"/>
  <c r="L35"/>
  <c r="M31"/>
  <c r="N31"/>
  <c r="P31"/>
  <c r="O31"/>
  <c r="L31"/>
  <c r="M23"/>
  <c r="N23"/>
  <c r="P23"/>
  <c r="O23"/>
  <c r="L23"/>
  <c r="M16"/>
  <c r="N16"/>
  <c r="P16"/>
  <c r="O16"/>
  <c r="L16"/>
  <c r="M20"/>
  <c r="N20"/>
  <c r="P20"/>
  <c r="O20"/>
  <c r="L20"/>
  <c r="M25"/>
  <c r="N25"/>
  <c r="P25"/>
  <c r="O25"/>
  <c r="L25"/>
  <c r="M3"/>
  <c r="N3"/>
  <c r="P3"/>
  <c r="O3"/>
  <c r="L3"/>
  <c r="M6"/>
  <c r="N6"/>
  <c r="P6"/>
  <c r="O6"/>
  <c r="L6"/>
  <c r="M33"/>
  <c r="N33"/>
  <c r="P33"/>
  <c r="O33"/>
  <c r="L33"/>
  <c r="M24"/>
  <c r="N24"/>
  <c r="P24"/>
  <c r="O24"/>
  <c r="L24"/>
  <c r="M36"/>
  <c r="N36"/>
  <c r="P36"/>
  <c r="O36"/>
  <c r="L36"/>
  <c r="M13"/>
  <c r="N13"/>
  <c r="P13"/>
  <c r="O13"/>
  <c r="L13"/>
  <c r="M28"/>
  <c r="N28"/>
  <c r="P28"/>
  <c r="I30"/>
  <c r="I10"/>
  <c r="I17"/>
  <c r="I26"/>
  <c r="I7"/>
  <c r="I12"/>
  <c r="I27"/>
  <c r="I29"/>
  <c r="I18"/>
  <c r="I34"/>
  <c r="I14"/>
  <c r="I9"/>
  <c r="I37"/>
  <c r="I32"/>
  <c r="I21"/>
  <c r="I8"/>
  <c r="I22"/>
  <c r="I19"/>
  <c r="I4"/>
  <c r="I15"/>
  <c r="I5"/>
  <c r="I11"/>
  <c r="I35"/>
  <c r="I31"/>
  <c r="I23"/>
  <c r="I16"/>
  <c r="I20"/>
  <c r="I25"/>
  <c r="I3"/>
  <c r="I6"/>
  <c r="I33"/>
  <c r="I24"/>
  <c r="I36"/>
  <c r="I13"/>
  <c r="O28"/>
  <c r="L28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<sst xmlns="http://schemas.openxmlformats.org/spreadsheetml/2006/main" count="279" uniqueCount="126">
  <si>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</si>
  <si>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</si>
  <si>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</si>
  <si>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</si>
  <si>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</si>
  <si>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</si>
  <si>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</si>
  <si>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</si>
  <si>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</si>
  <si>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</si>
  <si>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</si>
  <si>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</si>
  <si>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</si>
  <si>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</si>
  <si>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</si>
  <si>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</si>
  <si>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</si>
  <si>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</si>
  <si>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</si>
  <si>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</si>
  <si>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</si>
  <si>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</si>
  <si>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</si>
  <si>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</si>
  <si>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</si>
  <si>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</si>
  <si>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</si>
  <si>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</si>
  <si>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</si>
  <si>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</si>
  <si>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</si>
  <si>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</si>
  <si>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</si>
  <si>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</si>
  <si>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</si>
  <si>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</si>
  <si>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</si>
  <si>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IDPA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</si>
  <si>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</si>
  <si>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</si>
  <si>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</si>
  <si>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</si>
  <si>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</si>
  <si>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</si>
  <si>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</si>
  <si>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</si>
  <si>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</si>
  <si>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</si>
  <si>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</si>
  <si>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</si>
  <si>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</si>
  <si>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</si>
  <si>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</si>
  <si>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</si>
  <si>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</si>
  <si>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</si>
  <si>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</si>
  <si>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</si>
  <si>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</si>
  <si>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</si>
  <si>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</si>
  <si>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</si>
  <si>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</si>
  <si>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</si>
  <si>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</si>
  <si>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</si>
  <si>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</si>
  <si>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</si>
  <si>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</si>
  <si>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</si>
  <si>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</si>
  <si>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</si>
  <si>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</si>
  <si>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</si>
  <si>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</si>
  <si>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</si>
  <si>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</si>
  <si>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</si>
  <si>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</si>
  <si>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</si>
  <si>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>BB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</si>
  <si>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</si>
  <si>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</si>
  <si>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</si>
  <si>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</si>
  <si>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</si>
  <si>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</si>
  <si>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kang,l</t>
  </si>
  <si>
    <t>hal,n</t>
  </si>
  <si>
    <t>pete,d</t>
  </si>
  <si>
    <t>steve,h</t>
  </si>
  <si>
    <t>bernard,s</t>
  </si>
  <si>
    <t>bob,h</t>
  </si>
  <si>
    <t>dickson,l</t>
  </si>
  <si>
    <t>mike,s</t>
  </si>
  <si>
    <t>richard,g</t>
  </si>
  <si>
    <t>chris,h</t>
  </si>
  <si>
    <t>dave,h</t>
  </si>
  <si>
    <t>ron,d</t>
  </si>
  <si>
    <t>albert,h</t>
  </si>
  <si>
    <t>aaron,b</t>
  </si>
  <si>
    <t>brian,m</t>
  </si>
  <si>
    <t>adam,o</t>
  </si>
  <si>
    <t>steve,w</t>
  </si>
  <si>
    <t>rob,h</t>
  </si>
  <si>
    <t>colin,d</t>
  </si>
  <si>
    <t>ryan,w</t>
  </si>
  <si>
    <t>dave,p</t>
  </si>
  <si>
    <t>vlad,r</t>
  </si>
  <si>
    <t>mike,d</t>
  </si>
  <si>
    <t>rod,p</t>
  </si>
  <si>
    <t>brian,a</t>
  </si>
  <si>
    <t>francis,l</t>
  </si>
  <si>
    <t>jeff,k</t>
  </si>
  <si>
    <t>thomas,h</t>
  </si>
  <si>
    <t>manuel,u</t>
  </si>
  <si>
    <t>karen,d</t>
  </si>
  <si>
    <t>ted,v</t>
  </si>
  <si>
    <t>scott,h</t>
  </si>
  <si>
    <t>al,e</t>
  </si>
  <si>
    <t>m.j.,p</t>
  </si>
  <si>
    <t>james,f</t>
  </si>
  <si>
    <t>esp</t>
  </si>
  <si>
    <t>ssp</t>
  </si>
  <si>
    <t>cdp</t>
  </si>
  <si>
    <t>ssr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</si>
</sst>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133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5" sqref="B5"/>
    </sheetView>
  </sheetViews>
  <sheetFormatPr defaultColWidth="6.44140625" defaultRowHeight="13.2"/>
  <cols>
    <col min="1" max="1" width="3.33203125" style="5" bestFit="1" customWidth="1"/>
    <col min="2" max="2" width="25.6640625" style="4" bestFit="1" customWidth="1"/>
    <col min="3" max="3" width="2.44140625" style="53" hidden="1" customWidth="1"/>
    <col min="4" max="4" width="3.33203125" style="4" hidden="1" customWidth="1"/>
    <col min="5" max="5" width="4" style="4" hidden="1" customWidth="1"/>
    <col min="6" max="6" width="4.77734375" style="4" customWidth="1"/>
    <col min="7" max="7" width="5.6640625" style="4" hidden="1" customWidth="1"/>
    <col min="8" max="9" width="3.77734375" style="17" hidden="1" customWidth="1"/>
    <col min="10" max="11" width="2" style="17" hidden="1" customWidth="1"/>
    <col min="12" max="12" width="8.44140625" style="17" bestFit="1" customWidth="1"/>
    <col min="13" max="13" width="7.44140625" style="4" bestFit="1" customWidth="1"/>
    <col min="14" max="14" width="5.33203125" style="4" customWidth="1"/>
    <col min="15" max="15" width="5.44140625" style="4" bestFit="1" customWidth="1"/>
    <col min="16" max="16" width="5" style="4" bestFit="1" customWidth="1"/>
    <col min="17" max="23" width="5.44140625" style="4" customWidth="1"/>
    <col min="24" max="24" width="3.7773437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7773437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7773437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1" width="5.44140625" style="4" customWidth="1"/>
    <col min="62" max="62" width="3.77734375" customWidth="1"/>
    <col min="63" max="65" width="2.33203125" customWidth="1"/>
    <col min="66" max="66" width="3.44140625" customWidth="1"/>
    <col min="67" max="67" width="8.33203125" style="4" bestFit="1" customWidth="1"/>
    <col min="68" max="68" width="4.44140625" style="4" bestFit="1" customWidth="1"/>
    <col min="69" max="69" width="4.33203125" customWidth="1"/>
    <col min="70" max="70" width="6.44140625" customWidth="1"/>
    <col min="71" max="73" width="5.44140625" customWidth="1"/>
    <col min="74" max="74" width="3.77734375" customWidth="1"/>
    <col min="75" max="77" width="2.33203125" customWidth="1"/>
    <col min="78" max="78" width="3.44140625" customWidth="1"/>
    <col min="79" max="79" width="6.44140625" style="4" bestFit="1" customWidth="1"/>
    <col min="80" max="80" width="4.44140625" style="4" bestFit="1" customWidth="1"/>
    <col min="81" max="81" width="4.33203125" customWidth="1"/>
    <col min="82" max="82" width="6.44140625" customWidth="1"/>
    <col min="83" max="84" width="5.44140625" customWidth="1"/>
    <col min="85" max="85" width="3.77734375" customWidth="1"/>
    <col min="86" max="88" width="2.33203125" customWidth="1"/>
    <col min="89" max="89" width="3.44140625" customWidth="1"/>
    <col min="90" max="90" width="6.44140625" style="4" bestFit="1" customWidth="1"/>
    <col min="91" max="91" width="4.44140625" style="4" bestFit="1" customWidth="1"/>
    <col min="92" max="92" width="4.33203125" customWidth="1"/>
    <col min="93" max="93" width="6.44140625" customWidth="1"/>
    <col min="94" max="95" width="5.44140625" customWidth="1"/>
    <col min="96" max="96" width="3.77734375" customWidth="1"/>
    <col min="97" max="99" width="2.33203125" customWidth="1"/>
    <col min="100" max="100" width="3.44140625" customWidth="1"/>
    <col min="101" max="101" width="6.44140625" style="4" bestFit="1" customWidth="1"/>
    <col min="102" max="102" width="4.44140625" style="4" bestFit="1" customWidth="1"/>
    <col min="103" max="103" width="4.33203125" customWidth="1"/>
    <col min="104" max="104" width="6.44140625" customWidth="1"/>
    <col min="105" max="106" width="5.44140625" customWidth="1"/>
    <col min="107" max="107" width="3.77734375" customWidth="1"/>
    <col min="108" max="110" width="2.33203125" customWidth="1"/>
    <col min="111" max="111" width="3.44140625" customWidth="1"/>
    <col min="112" max="112" width="6.44140625" style="4" bestFit="1" customWidth="1"/>
    <col min="113" max="113" width="4.44140625" style="4" bestFit="1" customWidth="1"/>
    <col min="114" max="114" width="4.33203125" customWidth="1"/>
  </cols>
  <sheetData>
    <row r="1" spans="1:115" ht="27" customHeight="1" thickTop="1">
      <c r="A1" s="54" t="s">
        <v>15</v>
      </c>
      <c r="B1" s="55"/>
      <c r="C1" s="55"/>
      <c r="D1" s="55"/>
      <c r="E1" s="55"/>
      <c r="F1" s="55"/>
      <c r="G1" s="55"/>
      <c r="H1" s="42" t="s">
        <v>85</v>
      </c>
      <c r="I1" s="43" t="s">
        <v>86</v>
      </c>
      <c r="J1" s="59" t="s">
        <v>44</v>
      </c>
      <c r="K1" s="60"/>
      <c r="L1" s="56" t="s">
        <v>24</v>
      </c>
      <c r="M1" s="57"/>
      <c r="N1" s="57"/>
      <c r="O1" s="57"/>
      <c r="P1" s="58"/>
      <c r="Q1" s="54" t="s">
        <v>14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17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18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19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 t="s">
        <v>20</v>
      </c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 t="s">
        <v>21</v>
      </c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 t="s">
        <v>22</v>
      </c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 t="s">
        <v>23</v>
      </c>
      <c r="DB1" s="54"/>
      <c r="DC1" s="54"/>
      <c r="DD1" s="54"/>
      <c r="DE1" s="54"/>
      <c r="DF1" s="54"/>
      <c r="DG1" s="54"/>
      <c r="DH1" s="54"/>
      <c r="DI1" s="54"/>
      <c r="DJ1" s="54"/>
      <c r="DK1" s="54"/>
    </row>
    <row r="2" spans="1:115" ht="42" customHeight="1" thickBot="1">
      <c r="A2" s="50" t="s">
        <v>41</v>
      </c>
      <c r="B2" s="28" t="s">
        <v>79</v>
      </c>
      <c r="C2" s="51" t="s">
        <v>78</v>
      </c>
      <c r="D2" s="49" t="s">
        <v>42</v>
      </c>
      <c r="E2" s="28" t="s">
        <v>43</v>
      </c>
      <c r="F2" s="28" t="s">
        <v>16</v>
      </c>
      <c r="G2" s="29" t="s">
        <v>13</v>
      </c>
      <c r="H2" s="44" t="s">
        <v>69</v>
      </c>
      <c r="I2" s="45" t="s">
        <v>69</v>
      </c>
      <c r="J2" s="30" t="s">
        <v>83</v>
      </c>
      <c r="K2" s="31" t="s">
        <v>84</v>
      </c>
      <c r="L2" s="34" t="s">
        <v>66</v>
      </c>
      <c r="M2" s="35" t="s">
        <v>63</v>
      </c>
      <c r="N2" s="32" t="s">
        <v>64</v>
      </c>
      <c r="O2" s="38" t="s">
        <v>65</v>
      </c>
      <c r="P2" s="39" t="s">
        <v>62</v>
      </c>
      <c r="Q2" s="27" t="s">
        <v>46</v>
      </c>
      <c r="R2" s="28" t="s">
        <v>47</v>
      </c>
      <c r="S2" s="28" t="s">
        <v>48</v>
      </c>
      <c r="T2" s="28" t="s">
        <v>49</v>
      </c>
      <c r="U2" s="28" t="s">
        <v>50</v>
      </c>
      <c r="V2" s="28" t="s">
        <v>51</v>
      </c>
      <c r="W2" s="28" t="s">
        <v>52</v>
      </c>
      <c r="X2" s="28" t="s">
        <v>45</v>
      </c>
      <c r="Y2" s="28" t="s">
        <v>53</v>
      </c>
      <c r="Z2" s="28" t="s">
        <v>54</v>
      </c>
      <c r="AA2" s="28" t="s">
        <v>55</v>
      </c>
      <c r="AB2" s="32" t="s">
        <v>56</v>
      </c>
      <c r="AC2" s="33" t="s">
        <v>57</v>
      </c>
      <c r="AD2" s="28" t="s">
        <v>61</v>
      </c>
      <c r="AE2" s="28" t="s">
        <v>58</v>
      </c>
      <c r="AF2" s="29" t="s">
        <v>59</v>
      </c>
      <c r="AG2" s="27" t="s">
        <v>46</v>
      </c>
      <c r="AH2" s="28" t="s">
        <v>47</v>
      </c>
      <c r="AI2" s="28" t="s">
        <v>48</v>
      </c>
      <c r="AJ2" s="28" t="s">
        <v>49</v>
      </c>
      <c r="AK2" s="28" t="s">
        <v>45</v>
      </c>
      <c r="AL2" s="28" t="s">
        <v>53</v>
      </c>
      <c r="AM2" s="28" t="s">
        <v>54</v>
      </c>
      <c r="AN2" s="28" t="s">
        <v>55</v>
      </c>
      <c r="AO2" s="28" t="s">
        <v>56</v>
      </c>
      <c r="AP2" s="33" t="s">
        <v>57</v>
      </c>
      <c r="AQ2" s="28" t="s">
        <v>61</v>
      </c>
      <c r="AR2" s="28" t="s">
        <v>58</v>
      </c>
      <c r="AS2" s="29" t="s">
        <v>59</v>
      </c>
      <c r="AT2" s="27" t="s">
        <v>46</v>
      </c>
      <c r="AU2" s="28" t="s">
        <v>47</v>
      </c>
      <c r="AV2" s="28" t="s">
        <v>48</v>
      </c>
      <c r="AW2" s="28" t="s">
        <v>45</v>
      </c>
      <c r="AX2" s="28" t="s">
        <v>53</v>
      </c>
      <c r="AY2" s="28" t="s">
        <v>54</v>
      </c>
      <c r="AZ2" s="28" t="s">
        <v>55</v>
      </c>
      <c r="BA2" s="28" t="s">
        <v>56</v>
      </c>
      <c r="BB2" s="33" t="s">
        <v>57</v>
      </c>
      <c r="BC2" s="28" t="s">
        <v>61</v>
      </c>
      <c r="BD2" s="28" t="s">
        <v>58</v>
      </c>
      <c r="BE2" s="29" t="s">
        <v>59</v>
      </c>
      <c r="BF2" s="27" t="s">
        <v>46</v>
      </c>
      <c r="BG2" s="28" t="s">
        <v>47</v>
      </c>
      <c r="BH2" s="28" t="s">
        <v>48</v>
      </c>
      <c r="BI2" s="28" t="s">
        <v>49</v>
      </c>
      <c r="BJ2" s="28" t="s">
        <v>45</v>
      </c>
      <c r="BK2" s="28" t="s">
        <v>53</v>
      </c>
      <c r="BL2" s="28" t="s">
        <v>54</v>
      </c>
      <c r="BM2" s="28" t="s">
        <v>55</v>
      </c>
      <c r="BN2" s="28" t="s">
        <v>56</v>
      </c>
      <c r="BO2" s="33" t="s">
        <v>57</v>
      </c>
      <c r="BP2" s="28" t="s">
        <v>61</v>
      </c>
      <c r="BQ2" s="28" t="s">
        <v>58</v>
      </c>
      <c r="BR2" s="29" t="s">
        <v>59</v>
      </c>
      <c r="BS2" s="27" t="s">
        <v>46</v>
      </c>
      <c r="BT2" s="28" t="s">
        <v>47</v>
      </c>
      <c r="BU2" s="28" t="s">
        <v>48</v>
      </c>
      <c r="BV2" s="28" t="s">
        <v>45</v>
      </c>
      <c r="BW2" s="28" t="s">
        <v>53</v>
      </c>
      <c r="BX2" s="28" t="s">
        <v>54</v>
      </c>
      <c r="BY2" s="28" t="s">
        <v>55</v>
      </c>
      <c r="BZ2" s="28" t="s">
        <v>56</v>
      </c>
      <c r="CA2" s="33" t="s">
        <v>57</v>
      </c>
      <c r="CB2" s="28" t="s">
        <v>61</v>
      </c>
      <c r="CC2" s="28" t="s">
        <v>58</v>
      </c>
      <c r="CD2" s="29" t="s">
        <v>59</v>
      </c>
      <c r="CE2" s="27" t="s">
        <v>46</v>
      </c>
      <c r="CF2" s="28" t="s">
        <v>47</v>
      </c>
      <c r="CG2" s="28" t="s">
        <v>45</v>
      </c>
      <c r="CH2" s="28" t="s">
        <v>53</v>
      </c>
      <c r="CI2" s="28" t="s">
        <v>54</v>
      </c>
      <c r="CJ2" s="28" t="s">
        <v>55</v>
      </c>
      <c r="CK2" s="28" t="s">
        <v>56</v>
      </c>
      <c r="CL2" s="33" t="s">
        <v>57</v>
      </c>
      <c r="CM2" s="28" t="s">
        <v>61</v>
      </c>
      <c r="CN2" s="28" t="s">
        <v>58</v>
      </c>
      <c r="CO2" s="29" t="s">
        <v>59</v>
      </c>
      <c r="CP2" s="27" t="s">
        <v>46</v>
      </c>
      <c r="CQ2" s="28" t="s">
        <v>47</v>
      </c>
      <c r="CR2" s="28" t="s">
        <v>45</v>
      </c>
      <c r="CS2" s="28" t="s">
        <v>53</v>
      </c>
      <c r="CT2" s="28" t="s">
        <v>54</v>
      </c>
      <c r="CU2" s="28" t="s">
        <v>55</v>
      </c>
      <c r="CV2" s="28" t="s">
        <v>56</v>
      </c>
      <c r="CW2" s="33" t="s">
        <v>57</v>
      </c>
      <c r="CX2" s="28" t="s">
        <v>61</v>
      </c>
      <c r="CY2" s="28" t="s">
        <v>58</v>
      </c>
      <c r="CZ2" s="29" t="s">
        <v>59</v>
      </c>
      <c r="DA2" s="27" t="s">
        <v>46</v>
      </c>
      <c r="DB2" s="28" t="s">
        <v>47</v>
      </c>
      <c r="DC2" s="28" t="s">
        <v>45</v>
      </c>
      <c r="DD2" s="28" t="s">
        <v>53</v>
      </c>
      <c r="DE2" s="28" t="s">
        <v>54</v>
      </c>
      <c r="DF2" s="28" t="s">
        <v>55</v>
      </c>
      <c r="DG2" s="28" t="s">
        <v>56</v>
      </c>
      <c r="DH2" s="33" t="s">
        <v>57</v>
      </c>
      <c r="DI2" s="28" t="s">
        <v>61</v>
      </c>
      <c r="DJ2" s="28" t="s">
        <v>58</v>
      </c>
      <c r="DK2" s="29" t="s">
        <v>59</v>
      </c>
    </row>
    <row r="3" spans="1:115" ht="13.8" thickTop="1">
      <c r="A3" s="24">
        <v>30</v>
      </c>
      <c r="B3" s="9" t="s">
        <v>87</v>
      </c>
      <c r="C3" s="52"/>
      <c r="D3" s="52"/>
      <c r="E3" s="52" t="s">
        <v>27</v>
      </c>
      <c r="F3" s="52" t="s">
        <v>122</v>
      </c>
      <c r="G3" s="52"/>
      <c r="H3" s="20" t="str">
        <f>IF(AND(OR($H$2="Y",$I$2="Y"),J3&lt;5,K3&lt;5),IF(AND(J3=#REF!,K3=#REF!),#REF!+1,1),"")</f>
        <v/>
      </c>
      <c r="I3" s="16" t="str">
        <f ca="1">IF(AND($I$2="Y",K3&gt;0,OR(AND(H3=1,H12=10),AND(H3=2,H21=20),AND(H3=3,H30=30),AND(H3=4,H39=40),AND(H3=5,H48=50),AND(H3=6,H57=60),AND(H3=7,H66=70),AND(H3=8,H75=80),AND(H3=9,H84=90),AND(H3=10,H93=100))),VLOOKUP(K3-1,SortLookup!$A$13:$B$16,2,FALSE),"")</f>
        <v/>
      </c>
      <c r="J3" s="15">
        <f ca="1">IF(ISNA(VLOOKUP(F3,SortLookup!$A$1:$B$5,2,FALSE))," ",VLOOKUP(F3,SortLookup!$A$1:$B$5,2,FALSE))</f>
        <v>1</v>
      </c>
      <c r="K3" s="21" t="str">
        <f ca="1">IF(ISNA(VLOOKUP(G3,SortLookup!$A$7:$B$11,2,FALSE))," ",VLOOKUP(G3,SortLookup!$A$7:$B$11,2,FALSE))</f>
        <v xml:space="preserve"> </v>
      </c>
      <c r="L3" s="36">
        <f t="shared" ref="L3:L19" si="0">M3+N3+O3</f>
        <v>77.5</v>
      </c>
      <c r="M3" s="37">
        <f t="shared" ref="M3:M19" si="1">AC3+AP3+BB3+BO3+CA3+CL3+CW3+DH3</f>
        <v>64</v>
      </c>
      <c r="N3" s="8">
        <f t="shared" ref="N3:N19" si="2">AE3+AR3+BD3+BQ3+CC3+CN3+CY3+DJ3</f>
        <v>3</v>
      </c>
      <c r="O3" s="40">
        <f t="shared" ref="O3:O19" si="3">P3/2</f>
        <v>10.5</v>
      </c>
      <c r="P3" s="41">
        <f t="shared" ref="P3:P19" si="4">X3+AK3+AW3+BJ3+BV3+CG3+CR3+DC3</f>
        <v>21</v>
      </c>
      <c r="Q3" s="22">
        <v>21.43</v>
      </c>
      <c r="R3" s="1"/>
      <c r="S3" s="1"/>
      <c r="T3" s="1"/>
      <c r="U3" s="1"/>
      <c r="V3" s="1"/>
      <c r="W3" s="1"/>
      <c r="X3" s="2">
        <v>11</v>
      </c>
      <c r="Y3" s="2"/>
      <c r="Z3" s="2"/>
      <c r="AA3" s="2"/>
      <c r="AB3" s="23"/>
      <c r="AC3" s="7">
        <f t="shared" ref="AC3:AC19" si="5">Q3+R3+S3+T3+U3+V3+W3</f>
        <v>21.43</v>
      </c>
      <c r="AD3" s="18">
        <f t="shared" ref="AD3:AD19" si="6">X3/2</f>
        <v>5.5</v>
      </c>
      <c r="AE3" s="6">
        <f t="shared" ref="AE3:AE19" si="7">(Y3*3)+(Z3*5)+(AA3*5)+(AB3*20)</f>
        <v>0</v>
      </c>
      <c r="AF3" s="19">
        <f t="shared" ref="AF3:AF37" si="8">AC3+AD3+AE3</f>
        <v>26.93</v>
      </c>
      <c r="AG3" s="22">
        <v>15.66</v>
      </c>
      <c r="AH3" s="1"/>
      <c r="AI3" s="1"/>
      <c r="AJ3" s="1"/>
      <c r="AK3" s="2">
        <v>4</v>
      </c>
      <c r="AL3" s="2"/>
      <c r="AM3" s="2"/>
      <c r="AN3" s="2"/>
      <c r="AO3" s="2"/>
      <c r="AP3" s="7">
        <f t="shared" ref="AP3:AP19" si="9">AG3+AH3+AI3+AJ3</f>
        <v>15.66</v>
      </c>
      <c r="AQ3" s="18">
        <f t="shared" ref="AQ3:AQ19" si="10">AK3/2</f>
        <v>2</v>
      </c>
      <c r="AR3" s="6">
        <f t="shared" ref="AR3:AR19" si="11">(AL3*3)+(AM3*5)+(AN3*5)+(AO3*20)</f>
        <v>0</v>
      </c>
      <c r="AS3" s="19">
        <f t="shared" ref="AS3:AS37" si="12">AP3+AQ3+AR3</f>
        <v>17.66</v>
      </c>
      <c r="AT3" s="22">
        <v>14.85</v>
      </c>
      <c r="AU3" s="1"/>
      <c r="AV3" s="1"/>
      <c r="AW3" s="2">
        <v>4</v>
      </c>
      <c r="AX3" s="2"/>
      <c r="AY3" s="2"/>
      <c r="AZ3" s="2"/>
      <c r="BA3" s="2"/>
      <c r="BB3" s="7">
        <f t="shared" ref="BB3:BB19" si="13">AT3+AU3+AV3</f>
        <v>14.85</v>
      </c>
      <c r="BC3" s="18">
        <f t="shared" ref="BC3:BC19" si="14">AW3/2</f>
        <v>2</v>
      </c>
      <c r="BD3" s="6">
        <f t="shared" ref="BD3:BD19" si="15">(AX3*3)+(AY3*5)+(AZ3*5)+(BA3*20)</f>
        <v>0</v>
      </c>
      <c r="BE3" s="19">
        <f t="shared" ref="BE3:BE37" si="16">BB3+BC3+BD3</f>
        <v>16.850000000000001</v>
      </c>
      <c r="BF3" s="22">
        <v>2.8</v>
      </c>
      <c r="BG3" s="1">
        <v>3.24</v>
      </c>
      <c r="BH3" s="1">
        <v>3.08</v>
      </c>
      <c r="BI3" s="1">
        <v>2.94</v>
      </c>
      <c r="BJ3" s="2">
        <v>2</v>
      </c>
      <c r="BK3" s="2">
        <v>1</v>
      </c>
      <c r="BL3" s="2"/>
      <c r="BM3" s="2"/>
      <c r="BN3" s="2"/>
      <c r="BO3" s="7">
        <f t="shared" ref="BO3:BO51" si="17">SUM(BF3:BI3)</f>
        <v>12.06</v>
      </c>
      <c r="BP3" s="18">
        <f t="shared" ref="BP3:BP19" si="18">BJ3/2</f>
        <v>1</v>
      </c>
      <c r="BQ3" s="6">
        <f t="shared" ref="BQ3:BQ19" si="19">(BK3*3)+(BL3*5)+(BM3*5)+(BN3*20)</f>
        <v>3</v>
      </c>
      <c r="BR3" s="19">
        <f t="shared" ref="BR3:BR37" si="20">BO3+BP3+BQ3</f>
        <v>16.059999999999999</v>
      </c>
      <c r="BS3" s="22"/>
      <c r="BT3" s="1"/>
      <c r="BU3" s="1"/>
      <c r="BV3" s="2"/>
      <c r="BW3" s="2"/>
      <c r="BX3" s="2"/>
      <c r="BY3" s="2"/>
      <c r="BZ3" s="2"/>
      <c r="CA3" s="7">
        <f t="shared" ref="CA3:CA19" si="21">BS3+BT3+BU3</f>
        <v>0</v>
      </c>
      <c r="CB3" s="18">
        <f t="shared" ref="CB3:CB19" si="22">BV3/2</f>
        <v>0</v>
      </c>
      <c r="CC3" s="6">
        <f t="shared" ref="CC3:CC19" si="23">(BW3*3)+(BX3*5)+(BY3*5)+(BZ3*20)</f>
        <v>0</v>
      </c>
      <c r="CD3" s="19">
        <f t="shared" ref="CD3:CD37" si="24">CA3+CB3+CC3</f>
        <v>0</v>
      </c>
      <c r="CE3" s="22"/>
      <c r="CF3" s="1"/>
      <c r="CG3" s="2"/>
      <c r="CH3" s="2"/>
      <c r="CI3" s="2"/>
      <c r="CJ3" s="2"/>
      <c r="CK3" s="2"/>
      <c r="CL3" s="7">
        <f t="shared" ref="CL3:CL19" si="25">CE3+CF3</f>
        <v>0</v>
      </c>
      <c r="CM3" s="18">
        <f t="shared" ref="CM3:CM19" si="26">CG3/2</f>
        <v>0</v>
      </c>
      <c r="CN3" s="6">
        <f t="shared" ref="CN3:CN19" si="27">(CH3*3)+(CI3*5)+(CJ3*5)+(CK3*20)</f>
        <v>0</v>
      </c>
      <c r="CO3" s="19">
        <f t="shared" ref="CO3:CO37" si="28">CL3+CM3+CN3</f>
        <v>0</v>
      </c>
      <c r="CP3" s="22"/>
      <c r="CQ3" s="1"/>
      <c r="CR3" s="2"/>
      <c r="CS3" s="2"/>
      <c r="CT3" s="2"/>
      <c r="CU3" s="2"/>
      <c r="CV3" s="2"/>
      <c r="CW3" s="7">
        <f t="shared" ref="CW3:CW19" si="29">CP3+CQ3</f>
        <v>0</v>
      </c>
      <c r="CX3" s="18">
        <f t="shared" ref="CX3:CX19" si="30">CR3/2</f>
        <v>0</v>
      </c>
      <c r="CY3" s="6">
        <f t="shared" ref="CY3:CY19" si="31">(CS3*3)+(CT3*5)+(CU3*5)+(CV3*20)</f>
        <v>0</v>
      </c>
      <c r="CZ3" s="19">
        <f t="shared" ref="CZ3:CZ37" si="32">CW3+CX3+CY3</f>
        <v>0</v>
      </c>
      <c r="DA3" s="22"/>
      <c r="DB3" s="1"/>
      <c r="DC3" s="2"/>
      <c r="DD3" s="2"/>
      <c r="DE3" s="2"/>
      <c r="DF3" s="2"/>
      <c r="DG3" s="2"/>
      <c r="DH3" s="7">
        <f t="shared" ref="DH3:DH19" si="33">DA3+DB3</f>
        <v>0</v>
      </c>
      <c r="DI3" s="18">
        <f t="shared" ref="DI3:DI19" si="34">DC3/2</f>
        <v>0</v>
      </c>
      <c r="DJ3" s="6">
        <f t="shared" ref="DJ3:DJ19" si="35">(DD3*3)+(DE3*5)+(DF3*5)+(DG3*20)</f>
        <v>0</v>
      </c>
      <c r="DK3" s="19">
        <f t="shared" ref="DK3:DK37" si="36">DH3+DI3+DJ3</f>
        <v>0</v>
      </c>
    </row>
    <row r="4" spans="1:115">
      <c r="A4" s="24">
        <v>20</v>
      </c>
      <c r="B4" s="9" t="s">
        <v>88</v>
      </c>
      <c r="C4" s="52"/>
      <c r="D4" s="52"/>
      <c r="E4" s="52" t="s">
        <v>27</v>
      </c>
      <c r="F4" s="52" t="s">
        <v>123</v>
      </c>
      <c r="G4" s="52"/>
      <c r="H4" s="20" t="str">
        <f t="shared" ref="H4:H37" si="37">IF(AND(OR($H$2="Y",$I$2="Y"),J4&lt;5,K4&lt;5),IF(AND(J4=J3,K4=K3),H3+1,1),"")</f>
        <v/>
      </c>
      <c r="I4" s="16" t="str">
        <f ca="1">IF(AND($I$2="Y",K4&gt;0,OR(AND(H4=1,H13=10),AND(H4=2,H22=20),AND(H4=3,H31=30),AND(H4=4,H40=40),AND(H4=5,H49=50),AND(H4=6,H58=60),AND(H4=7,H67=70),AND(H4=8,H76=80),AND(H4=9,H85=90),AND(H4=10,H94=100))),VLOOKUP(K4-1,SortLookup!$A$13:$B$16,2,FALSE),"")</f>
        <v/>
      </c>
      <c r="J4" s="15">
        <f ca="1">IF(ISNA(VLOOKUP(F4,SortLookup!$A$1:$B$5,2,FALSE))," ",VLOOKUP(F4,SortLookup!$A$1:$B$5,2,FALSE))</f>
        <v>0</v>
      </c>
      <c r="K4" s="21" t="str">
        <f ca="1">IF(ISNA(VLOOKUP(G4,SortLookup!$A$7:$B$11,2,FALSE))," ",VLOOKUP(G4,SortLookup!$A$7:$B$11,2,FALSE))</f>
        <v xml:space="preserve"> </v>
      </c>
      <c r="L4" s="36">
        <f t="shared" si="0"/>
        <v>88.16</v>
      </c>
      <c r="M4" s="37">
        <f t="shared" si="1"/>
        <v>73.66</v>
      </c>
      <c r="N4" s="8">
        <f t="shared" si="2"/>
        <v>3</v>
      </c>
      <c r="O4" s="40">
        <f t="shared" si="3"/>
        <v>11.5</v>
      </c>
      <c r="P4" s="41">
        <f t="shared" si="4"/>
        <v>23</v>
      </c>
      <c r="Q4" s="22">
        <v>21.38</v>
      </c>
      <c r="R4" s="1"/>
      <c r="S4" s="1"/>
      <c r="T4" s="1"/>
      <c r="U4" s="1"/>
      <c r="V4" s="1"/>
      <c r="W4" s="1"/>
      <c r="X4" s="2">
        <v>5</v>
      </c>
      <c r="Y4" s="2">
        <v>1</v>
      </c>
      <c r="Z4" s="2"/>
      <c r="AA4" s="2"/>
      <c r="AB4" s="23"/>
      <c r="AC4" s="7">
        <f t="shared" si="5"/>
        <v>21.38</v>
      </c>
      <c r="AD4" s="18">
        <f t="shared" si="6"/>
        <v>2.5</v>
      </c>
      <c r="AE4" s="6">
        <f t="shared" si="7"/>
        <v>3</v>
      </c>
      <c r="AF4" s="19">
        <f t="shared" si="8"/>
        <v>26.88</v>
      </c>
      <c r="AG4" s="22">
        <v>16.09</v>
      </c>
      <c r="AH4" s="1"/>
      <c r="AI4" s="1"/>
      <c r="AJ4" s="1"/>
      <c r="AK4" s="2">
        <v>6</v>
      </c>
      <c r="AL4" s="2"/>
      <c r="AM4" s="2"/>
      <c r="AN4" s="2"/>
      <c r="AO4" s="2"/>
      <c r="AP4" s="7">
        <f t="shared" si="9"/>
        <v>16.09</v>
      </c>
      <c r="AQ4" s="18">
        <f t="shared" si="10"/>
        <v>3</v>
      </c>
      <c r="AR4" s="6">
        <f t="shared" si="11"/>
        <v>0</v>
      </c>
      <c r="AS4" s="19">
        <f t="shared" si="12"/>
        <v>19.09</v>
      </c>
      <c r="AT4" s="22">
        <v>23.62</v>
      </c>
      <c r="AU4" s="1"/>
      <c r="AV4" s="1"/>
      <c r="AW4" s="2">
        <v>6</v>
      </c>
      <c r="AX4" s="2"/>
      <c r="AY4" s="2"/>
      <c r="AZ4" s="2"/>
      <c r="BA4" s="2"/>
      <c r="BB4" s="7">
        <f t="shared" si="13"/>
        <v>23.62</v>
      </c>
      <c r="BC4" s="18">
        <f t="shared" si="14"/>
        <v>3</v>
      </c>
      <c r="BD4" s="6">
        <f t="shared" si="15"/>
        <v>0</v>
      </c>
      <c r="BE4" s="19">
        <f t="shared" si="16"/>
        <v>26.62</v>
      </c>
      <c r="BF4" s="22">
        <v>2.65</v>
      </c>
      <c r="BG4" s="1">
        <v>2.59</v>
      </c>
      <c r="BH4" s="1">
        <v>3.29</v>
      </c>
      <c r="BI4" s="1">
        <v>4.04</v>
      </c>
      <c r="BJ4" s="2">
        <v>6</v>
      </c>
      <c r="BK4" s="2"/>
      <c r="BL4" s="2"/>
      <c r="BM4" s="2"/>
      <c r="BN4" s="2"/>
      <c r="BO4" s="7">
        <f t="shared" si="17"/>
        <v>12.57</v>
      </c>
      <c r="BP4" s="18">
        <f t="shared" si="18"/>
        <v>3</v>
      </c>
      <c r="BQ4" s="6">
        <f t="shared" si="19"/>
        <v>0</v>
      </c>
      <c r="BR4" s="19">
        <f t="shared" si="20"/>
        <v>15.57</v>
      </c>
      <c r="BS4" s="22"/>
      <c r="BT4" s="1"/>
      <c r="BU4" s="1"/>
      <c r="BV4" s="2"/>
      <c r="BW4" s="2"/>
      <c r="BX4" s="2"/>
      <c r="BY4" s="2"/>
      <c r="BZ4" s="2"/>
      <c r="CA4" s="7">
        <f t="shared" si="21"/>
        <v>0</v>
      </c>
      <c r="CB4" s="18">
        <f t="shared" si="22"/>
        <v>0</v>
      </c>
      <c r="CC4" s="6">
        <f t="shared" si="23"/>
        <v>0</v>
      </c>
      <c r="CD4" s="19">
        <f t="shared" si="24"/>
        <v>0</v>
      </c>
      <c r="CE4" s="22"/>
      <c r="CF4" s="1"/>
      <c r="CG4" s="2"/>
      <c r="CH4" s="2"/>
      <c r="CI4" s="2"/>
      <c r="CJ4" s="2"/>
      <c r="CK4" s="2"/>
      <c r="CL4" s="7">
        <f t="shared" si="25"/>
        <v>0</v>
      </c>
      <c r="CM4" s="18">
        <f t="shared" si="26"/>
        <v>0</v>
      </c>
      <c r="CN4" s="6">
        <f t="shared" si="27"/>
        <v>0</v>
      </c>
      <c r="CO4" s="19">
        <f t="shared" si="28"/>
        <v>0</v>
      </c>
      <c r="CP4" s="22"/>
      <c r="CQ4" s="1"/>
      <c r="CR4" s="2"/>
      <c r="CS4" s="2"/>
      <c r="CT4" s="2"/>
      <c r="CU4" s="2"/>
      <c r="CV4" s="2"/>
      <c r="CW4" s="7">
        <f t="shared" si="29"/>
        <v>0</v>
      </c>
      <c r="CX4" s="18">
        <f t="shared" si="30"/>
        <v>0</v>
      </c>
      <c r="CY4" s="6">
        <f t="shared" si="31"/>
        <v>0</v>
      </c>
      <c r="CZ4" s="19">
        <f t="shared" si="32"/>
        <v>0</v>
      </c>
      <c r="DA4" s="22"/>
      <c r="DB4" s="1"/>
      <c r="DC4" s="2"/>
      <c r="DD4" s="2"/>
      <c r="DE4" s="2"/>
      <c r="DF4" s="2"/>
      <c r="DG4" s="2"/>
      <c r="DH4" s="7">
        <f t="shared" si="33"/>
        <v>0</v>
      </c>
      <c r="DI4" s="18">
        <f t="shared" si="34"/>
        <v>0</v>
      </c>
      <c r="DJ4" s="6">
        <f t="shared" si="35"/>
        <v>0</v>
      </c>
      <c r="DK4" s="19">
        <f t="shared" si="36"/>
        <v>0</v>
      </c>
    </row>
    <row r="5" spans="1:115">
      <c r="A5" s="24">
        <v>22</v>
      </c>
      <c r="B5" s="9" t="s">
        <v>89</v>
      </c>
      <c r="C5" s="52"/>
      <c r="D5" s="52"/>
      <c r="E5" s="52" t="s">
        <v>27</v>
      </c>
      <c r="F5" s="52" t="s">
        <v>124</v>
      </c>
      <c r="G5" s="52"/>
      <c r="H5" s="20" t="str">
        <f t="shared" si="37"/>
        <v/>
      </c>
      <c r="I5" s="16" t="str">
        <f ca="1">IF(AND($I$2="Y",K5&gt;0,OR(AND(H5=1,H14=10),AND(H5=2,H23=20),AND(H5=3,H32=30),AND(H5=4,H41=40),AND(H5=5,H50=50),AND(H5=6,H59=60),AND(H5=7,H68=70),AND(H5=8,H77=80),AND(H5=9,H86=90),AND(H5=10,H95=100))),VLOOKUP(K5-1,SortLookup!$A$13:$B$16,2,FALSE),"")</f>
        <v/>
      </c>
      <c r="J5" s="15">
        <f ca="1">IF(ISNA(VLOOKUP(F5,SortLookup!$A$1:$B$5,2,FALSE))," ",VLOOKUP(F5,SortLookup!$A$1:$B$5,2,FALSE))</f>
        <v>2</v>
      </c>
      <c r="K5" s="21" t="str">
        <f ca="1">IF(ISNA(VLOOKUP(G5,SortLookup!$A$7:$B$11,2,FALSE))," ",VLOOKUP(G5,SortLookup!$A$7:$B$11,2,FALSE))</f>
        <v xml:space="preserve"> </v>
      </c>
      <c r="L5" s="36">
        <f t="shared" si="0"/>
        <v>93.17</v>
      </c>
      <c r="M5" s="37">
        <f t="shared" si="1"/>
        <v>79.17</v>
      </c>
      <c r="N5" s="8">
        <f t="shared" si="2"/>
        <v>5</v>
      </c>
      <c r="O5" s="40">
        <f t="shared" si="3"/>
        <v>9</v>
      </c>
      <c r="P5" s="41">
        <f t="shared" si="4"/>
        <v>18</v>
      </c>
      <c r="Q5" s="22">
        <v>26.32</v>
      </c>
      <c r="R5" s="1"/>
      <c r="S5" s="1"/>
      <c r="T5" s="1"/>
      <c r="U5" s="1"/>
      <c r="V5" s="1"/>
      <c r="W5" s="1"/>
      <c r="X5" s="2">
        <v>4</v>
      </c>
      <c r="Y5" s="2"/>
      <c r="Z5" s="2"/>
      <c r="AA5" s="2"/>
      <c r="AB5" s="23"/>
      <c r="AC5" s="7">
        <f t="shared" si="5"/>
        <v>26.32</v>
      </c>
      <c r="AD5" s="18">
        <f t="shared" si="6"/>
        <v>2</v>
      </c>
      <c r="AE5" s="6">
        <f t="shared" si="7"/>
        <v>0</v>
      </c>
      <c r="AF5" s="19">
        <f t="shared" si="8"/>
        <v>28.32</v>
      </c>
      <c r="AG5" s="22">
        <v>20.32</v>
      </c>
      <c r="AH5" s="1"/>
      <c r="AI5" s="1"/>
      <c r="AJ5" s="1"/>
      <c r="AK5" s="2">
        <v>2</v>
      </c>
      <c r="AL5" s="2"/>
      <c r="AM5" s="2"/>
      <c r="AN5" s="2"/>
      <c r="AO5" s="2"/>
      <c r="AP5" s="7">
        <f t="shared" si="9"/>
        <v>20.32</v>
      </c>
      <c r="AQ5" s="18">
        <f t="shared" si="10"/>
        <v>1</v>
      </c>
      <c r="AR5" s="6">
        <f t="shared" si="11"/>
        <v>0</v>
      </c>
      <c r="AS5" s="19">
        <f t="shared" si="12"/>
        <v>21.32</v>
      </c>
      <c r="AT5" s="22">
        <v>17.29</v>
      </c>
      <c r="AU5" s="1"/>
      <c r="AV5" s="1"/>
      <c r="AW5" s="2">
        <v>4</v>
      </c>
      <c r="AX5" s="2"/>
      <c r="AY5" s="2"/>
      <c r="AZ5" s="2"/>
      <c r="BA5" s="2"/>
      <c r="BB5" s="7">
        <f t="shared" si="13"/>
        <v>17.29</v>
      </c>
      <c r="BC5" s="18">
        <f t="shared" si="14"/>
        <v>2</v>
      </c>
      <c r="BD5" s="6">
        <f t="shared" si="15"/>
        <v>0</v>
      </c>
      <c r="BE5" s="19">
        <f t="shared" si="16"/>
        <v>19.29</v>
      </c>
      <c r="BF5" s="22">
        <v>3.5</v>
      </c>
      <c r="BG5" s="1">
        <v>3.98</v>
      </c>
      <c r="BH5" s="1">
        <v>3.72</v>
      </c>
      <c r="BI5" s="1">
        <v>4.04</v>
      </c>
      <c r="BJ5" s="2">
        <v>8</v>
      </c>
      <c r="BK5" s="2"/>
      <c r="BL5" s="2">
        <v>1</v>
      </c>
      <c r="BM5" s="2"/>
      <c r="BN5" s="2"/>
      <c r="BO5" s="7">
        <f t="shared" si="17"/>
        <v>15.24</v>
      </c>
      <c r="BP5" s="18">
        <f t="shared" si="18"/>
        <v>4</v>
      </c>
      <c r="BQ5" s="6">
        <f t="shared" si="19"/>
        <v>5</v>
      </c>
      <c r="BR5" s="19">
        <f t="shared" si="20"/>
        <v>24.24</v>
      </c>
      <c r="BS5" s="22"/>
      <c r="BT5" s="1"/>
      <c r="BU5" s="1"/>
      <c r="BV5" s="2"/>
      <c r="BW5" s="2"/>
      <c r="BX5" s="2"/>
      <c r="BY5" s="2"/>
      <c r="BZ5" s="2"/>
      <c r="CA5" s="7">
        <f t="shared" si="21"/>
        <v>0</v>
      </c>
      <c r="CB5" s="18">
        <f t="shared" si="22"/>
        <v>0</v>
      </c>
      <c r="CC5" s="6">
        <f t="shared" si="23"/>
        <v>0</v>
      </c>
      <c r="CD5" s="19">
        <f t="shared" si="24"/>
        <v>0</v>
      </c>
      <c r="CE5" s="22"/>
      <c r="CF5" s="1"/>
      <c r="CG5" s="2"/>
      <c r="CH5" s="2"/>
      <c r="CI5" s="2"/>
      <c r="CJ5" s="2"/>
      <c r="CK5" s="2"/>
      <c r="CL5" s="7">
        <f t="shared" si="25"/>
        <v>0</v>
      </c>
      <c r="CM5" s="18">
        <f t="shared" si="26"/>
        <v>0</v>
      </c>
      <c r="CN5" s="6">
        <f t="shared" si="27"/>
        <v>0</v>
      </c>
      <c r="CO5" s="19">
        <f t="shared" si="28"/>
        <v>0</v>
      </c>
      <c r="CP5" s="22"/>
      <c r="CQ5" s="1"/>
      <c r="CR5" s="2"/>
      <c r="CS5" s="2"/>
      <c r="CT5" s="2"/>
      <c r="CU5" s="2"/>
      <c r="CV5" s="2"/>
      <c r="CW5" s="7">
        <f t="shared" si="29"/>
        <v>0</v>
      </c>
      <c r="CX5" s="18">
        <f t="shared" si="30"/>
        <v>0</v>
      </c>
      <c r="CY5" s="6">
        <f t="shared" si="31"/>
        <v>0</v>
      </c>
      <c r="CZ5" s="19">
        <f t="shared" si="32"/>
        <v>0</v>
      </c>
      <c r="DA5" s="22"/>
      <c r="DB5" s="1"/>
      <c r="DC5" s="2"/>
      <c r="DD5" s="2"/>
      <c r="DE5" s="2"/>
      <c r="DF5" s="2"/>
      <c r="DG5" s="2"/>
      <c r="DH5" s="7">
        <f t="shared" si="33"/>
        <v>0</v>
      </c>
      <c r="DI5" s="18">
        <f t="shared" si="34"/>
        <v>0</v>
      </c>
      <c r="DJ5" s="6">
        <f t="shared" si="35"/>
        <v>0</v>
      </c>
      <c r="DK5" s="19">
        <f t="shared" si="36"/>
        <v>0</v>
      </c>
    </row>
    <row r="6" spans="1:115">
      <c r="A6" s="24">
        <v>31</v>
      </c>
      <c r="B6" s="9" t="s">
        <v>90</v>
      </c>
      <c r="C6" s="52"/>
      <c r="D6" s="52"/>
      <c r="E6" s="52" t="s">
        <v>27</v>
      </c>
      <c r="F6" s="52" t="s">
        <v>124</v>
      </c>
      <c r="G6" s="52"/>
      <c r="H6" s="20" t="str">
        <f t="shared" si="37"/>
        <v/>
      </c>
      <c r="I6" s="16" t="str">
        <f ca="1">IF(AND($I$2="Y",K6&gt;0,OR(AND(H6=1,H15=10),AND(H6=2,H24=20),AND(H6=3,H33=30),AND(H6=4,H42=40),AND(H6=5,H51=50),AND(H6=6,H60=60),AND(H6=7,H69=70),AND(H6=8,H78=80),AND(H6=9,H87=90),AND(H6=10,H96=100))),VLOOKUP(K6-1,SortLookup!$A$13:$B$16,2,FALSE),"")</f>
        <v/>
      </c>
      <c r="J6" s="15">
        <f ca="1">IF(ISNA(VLOOKUP(F6,SortLookup!$A$1:$B$5,2,FALSE))," ",VLOOKUP(F6,SortLookup!$A$1:$B$5,2,FALSE))</f>
        <v>2</v>
      </c>
      <c r="K6" s="21" t="str">
        <f ca="1">IF(ISNA(VLOOKUP(G6,SortLookup!$A$7:$B$11,2,FALSE))," ",VLOOKUP(G6,SortLookup!$A$7:$B$11,2,FALSE))</f>
        <v xml:space="preserve"> </v>
      </c>
      <c r="L6" s="36">
        <f t="shared" si="0"/>
        <v>97.24</v>
      </c>
      <c r="M6" s="37">
        <f t="shared" si="1"/>
        <v>88.24</v>
      </c>
      <c r="N6" s="8">
        <f t="shared" si="2"/>
        <v>0</v>
      </c>
      <c r="O6" s="40">
        <f t="shared" si="3"/>
        <v>9</v>
      </c>
      <c r="P6" s="41">
        <f t="shared" si="4"/>
        <v>18</v>
      </c>
      <c r="Q6" s="22">
        <v>31.27</v>
      </c>
      <c r="R6" s="1"/>
      <c r="S6" s="1"/>
      <c r="T6" s="1"/>
      <c r="U6" s="1"/>
      <c r="V6" s="1"/>
      <c r="W6" s="1"/>
      <c r="X6" s="2">
        <v>9</v>
      </c>
      <c r="Y6" s="2"/>
      <c r="Z6" s="2"/>
      <c r="AA6" s="2"/>
      <c r="AB6" s="23"/>
      <c r="AC6" s="7">
        <f t="shared" si="5"/>
        <v>31.27</v>
      </c>
      <c r="AD6" s="18">
        <f t="shared" si="6"/>
        <v>4.5</v>
      </c>
      <c r="AE6" s="6">
        <f t="shared" si="7"/>
        <v>0</v>
      </c>
      <c r="AF6" s="19">
        <f t="shared" si="8"/>
        <v>35.770000000000003</v>
      </c>
      <c r="AG6" s="22">
        <v>18.71</v>
      </c>
      <c r="AH6" s="1"/>
      <c r="AI6" s="1"/>
      <c r="AJ6" s="1"/>
      <c r="AK6" s="2">
        <v>3</v>
      </c>
      <c r="AL6" s="2"/>
      <c r="AM6" s="2"/>
      <c r="AN6" s="2"/>
      <c r="AO6" s="2"/>
      <c r="AP6" s="7">
        <f t="shared" si="9"/>
        <v>18.71</v>
      </c>
      <c r="AQ6" s="18">
        <f t="shared" si="10"/>
        <v>1.5</v>
      </c>
      <c r="AR6" s="6">
        <f t="shared" si="11"/>
        <v>0</v>
      </c>
      <c r="AS6" s="19">
        <f t="shared" si="12"/>
        <v>20.21</v>
      </c>
      <c r="AT6" s="22">
        <v>20.93</v>
      </c>
      <c r="AU6" s="1"/>
      <c r="AV6" s="1"/>
      <c r="AW6" s="2">
        <v>3</v>
      </c>
      <c r="AX6" s="2"/>
      <c r="AY6" s="2"/>
      <c r="AZ6" s="2"/>
      <c r="BA6" s="2"/>
      <c r="BB6" s="7">
        <f t="shared" si="13"/>
        <v>20.93</v>
      </c>
      <c r="BC6" s="18">
        <f t="shared" si="14"/>
        <v>1.5</v>
      </c>
      <c r="BD6" s="6">
        <f t="shared" si="15"/>
        <v>0</v>
      </c>
      <c r="BE6" s="19">
        <f t="shared" si="16"/>
        <v>22.43</v>
      </c>
      <c r="BF6" s="22">
        <v>3.42</v>
      </c>
      <c r="BG6" s="1">
        <v>4.33</v>
      </c>
      <c r="BH6" s="1">
        <v>3.49</v>
      </c>
      <c r="BI6" s="1">
        <v>6.09</v>
      </c>
      <c r="BJ6" s="2">
        <v>3</v>
      </c>
      <c r="BK6" s="2"/>
      <c r="BL6" s="2"/>
      <c r="BM6" s="2"/>
      <c r="BN6" s="2"/>
      <c r="BO6" s="7">
        <f t="shared" si="17"/>
        <v>17.329999999999998</v>
      </c>
      <c r="BP6" s="18">
        <f t="shared" si="18"/>
        <v>1.5</v>
      </c>
      <c r="BQ6" s="6">
        <f t="shared" si="19"/>
        <v>0</v>
      </c>
      <c r="BR6" s="19">
        <f t="shared" si="20"/>
        <v>18.829999999999998</v>
      </c>
      <c r="BS6" s="22"/>
      <c r="BT6" s="1"/>
      <c r="BU6" s="1"/>
      <c r="BV6" s="2"/>
      <c r="BW6" s="2"/>
      <c r="BX6" s="2"/>
      <c r="BY6" s="2"/>
      <c r="BZ6" s="2"/>
      <c r="CA6" s="7">
        <f t="shared" si="21"/>
        <v>0</v>
      </c>
      <c r="CB6" s="18">
        <f t="shared" si="22"/>
        <v>0</v>
      </c>
      <c r="CC6" s="6">
        <f t="shared" si="23"/>
        <v>0</v>
      </c>
      <c r="CD6" s="19">
        <f t="shared" si="24"/>
        <v>0</v>
      </c>
      <c r="CE6" s="22"/>
      <c r="CF6" s="1"/>
      <c r="CG6" s="2"/>
      <c r="CH6" s="2"/>
      <c r="CI6" s="2"/>
      <c r="CJ6" s="2"/>
      <c r="CK6" s="2"/>
      <c r="CL6" s="7">
        <f t="shared" si="25"/>
        <v>0</v>
      </c>
      <c r="CM6" s="18">
        <f t="shared" si="26"/>
        <v>0</v>
      </c>
      <c r="CN6" s="6">
        <f t="shared" si="27"/>
        <v>0</v>
      </c>
      <c r="CO6" s="19">
        <f t="shared" si="28"/>
        <v>0</v>
      </c>
      <c r="CP6" s="22"/>
      <c r="CQ6" s="1"/>
      <c r="CR6" s="2"/>
      <c r="CS6" s="2"/>
      <c r="CT6" s="2"/>
      <c r="CU6" s="2"/>
      <c r="CV6" s="2"/>
      <c r="CW6" s="7">
        <f t="shared" si="29"/>
        <v>0</v>
      </c>
      <c r="CX6" s="18">
        <f t="shared" si="30"/>
        <v>0</v>
      </c>
      <c r="CY6" s="6">
        <f t="shared" si="31"/>
        <v>0</v>
      </c>
      <c r="CZ6" s="19">
        <f t="shared" si="32"/>
        <v>0</v>
      </c>
      <c r="DA6" s="22"/>
      <c r="DB6" s="1"/>
      <c r="DC6" s="2"/>
      <c r="DD6" s="2"/>
      <c r="DE6" s="2"/>
      <c r="DF6" s="2"/>
      <c r="DG6" s="2"/>
      <c r="DH6" s="7">
        <f t="shared" si="33"/>
        <v>0</v>
      </c>
      <c r="DI6" s="18">
        <f t="shared" si="34"/>
        <v>0</v>
      </c>
      <c r="DJ6" s="6">
        <f t="shared" si="35"/>
        <v>0</v>
      </c>
      <c r="DK6" s="19">
        <f t="shared" si="36"/>
        <v>0</v>
      </c>
    </row>
    <row r="7" spans="1:115">
      <c r="A7" s="24">
        <v>7</v>
      </c>
      <c r="B7" s="9" t="s">
        <v>91</v>
      </c>
      <c r="C7" s="52"/>
      <c r="D7" s="52"/>
      <c r="E7" s="52" t="s">
        <v>80</v>
      </c>
      <c r="F7" s="52" t="s">
        <v>122</v>
      </c>
      <c r="G7" s="52"/>
      <c r="H7" s="20" t="str">
        <f t="shared" si="37"/>
        <v/>
      </c>
      <c r="I7" s="16" t="str">
        <f ca="1">IF(AND($I$2="Y",K7&gt;0,OR(AND(H7=1,H16=10),AND(H7=2,H25=20),AND(H7=3,H34=30),AND(H7=4,H43=40),AND(H7=5,H52=50),AND(H7=6,H61=60),AND(H7=7,H70=70),AND(H7=8,H79=80),AND(H7=9,H88=90),AND(H7=10,H97=100))),VLOOKUP(K7-1,SortLookup!$A$13:$B$16,2,FALSE),"")</f>
        <v/>
      </c>
      <c r="J7" s="15">
        <f ca="1">IF(ISNA(VLOOKUP(F7,SortLookup!$A$1:$B$5,2,FALSE))," ",VLOOKUP(F7,SortLookup!$A$1:$B$5,2,FALSE))</f>
        <v>1</v>
      </c>
      <c r="K7" s="21" t="str">
        <f ca="1">IF(ISNA(VLOOKUP(G7,SortLookup!$A$7:$B$11,2,FALSE))," ",VLOOKUP(G7,SortLookup!$A$7:$B$11,2,FALSE))</f>
        <v xml:space="preserve"> </v>
      </c>
      <c r="L7" s="36">
        <f t="shared" si="0"/>
        <v>101.35</v>
      </c>
      <c r="M7" s="37">
        <f t="shared" si="1"/>
        <v>85.35</v>
      </c>
      <c r="N7" s="8">
        <f t="shared" si="2"/>
        <v>5</v>
      </c>
      <c r="O7" s="40">
        <f t="shared" si="3"/>
        <v>11</v>
      </c>
      <c r="P7" s="41">
        <f t="shared" si="4"/>
        <v>22</v>
      </c>
      <c r="Q7" s="22">
        <v>35.18</v>
      </c>
      <c r="R7" s="1"/>
      <c r="S7" s="1"/>
      <c r="T7" s="1"/>
      <c r="U7" s="1"/>
      <c r="V7" s="1"/>
      <c r="W7" s="1"/>
      <c r="X7" s="2">
        <v>5</v>
      </c>
      <c r="Y7" s="2"/>
      <c r="Z7" s="2"/>
      <c r="AA7" s="2"/>
      <c r="AB7" s="23"/>
      <c r="AC7" s="7">
        <f t="shared" si="5"/>
        <v>35.18</v>
      </c>
      <c r="AD7" s="18">
        <f t="shared" si="6"/>
        <v>2.5</v>
      </c>
      <c r="AE7" s="6">
        <f t="shared" si="7"/>
        <v>0</v>
      </c>
      <c r="AF7" s="19">
        <f t="shared" si="8"/>
        <v>37.68</v>
      </c>
      <c r="AG7" s="22">
        <v>14.71</v>
      </c>
      <c r="AH7" s="1"/>
      <c r="AI7" s="1"/>
      <c r="AJ7" s="1"/>
      <c r="AK7" s="2">
        <v>8</v>
      </c>
      <c r="AL7" s="2"/>
      <c r="AM7" s="2"/>
      <c r="AN7" s="2"/>
      <c r="AO7" s="2"/>
      <c r="AP7" s="7">
        <f t="shared" si="9"/>
        <v>14.71</v>
      </c>
      <c r="AQ7" s="18">
        <f t="shared" si="10"/>
        <v>4</v>
      </c>
      <c r="AR7" s="6">
        <f t="shared" si="11"/>
        <v>0</v>
      </c>
      <c r="AS7" s="19">
        <f t="shared" si="12"/>
        <v>18.71</v>
      </c>
      <c r="AT7" s="22">
        <v>16.260000000000002</v>
      </c>
      <c r="AU7" s="1"/>
      <c r="AV7" s="1"/>
      <c r="AW7" s="2">
        <v>0</v>
      </c>
      <c r="AX7" s="2"/>
      <c r="AY7" s="2"/>
      <c r="AZ7" s="2"/>
      <c r="BA7" s="2"/>
      <c r="BB7" s="7">
        <f t="shared" si="13"/>
        <v>16.260000000000002</v>
      </c>
      <c r="BC7" s="18">
        <f t="shared" si="14"/>
        <v>0</v>
      </c>
      <c r="BD7" s="6">
        <f t="shared" si="15"/>
        <v>0</v>
      </c>
      <c r="BE7" s="19">
        <f t="shared" si="16"/>
        <v>16.260000000000002</v>
      </c>
      <c r="BF7" s="22">
        <v>3.99</v>
      </c>
      <c r="BG7" s="1">
        <v>2.87</v>
      </c>
      <c r="BH7" s="1">
        <v>4.8</v>
      </c>
      <c r="BI7" s="1">
        <v>7.54</v>
      </c>
      <c r="BJ7" s="2">
        <v>9</v>
      </c>
      <c r="BK7" s="2"/>
      <c r="BL7" s="2">
        <v>1</v>
      </c>
      <c r="BM7" s="2"/>
      <c r="BN7" s="2"/>
      <c r="BO7" s="7">
        <f t="shared" ref="BO7:BO19" si="38">SUM(BF7:BI7)</f>
        <v>19.2</v>
      </c>
      <c r="BP7" s="18">
        <f t="shared" si="18"/>
        <v>4.5</v>
      </c>
      <c r="BQ7" s="6">
        <f t="shared" si="19"/>
        <v>5</v>
      </c>
      <c r="BR7" s="19">
        <f t="shared" si="20"/>
        <v>28.7</v>
      </c>
      <c r="BS7" s="22"/>
      <c r="BT7" s="1"/>
      <c r="BU7" s="1"/>
      <c r="BV7" s="2"/>
      <c r="BW7" s="2"/>
      <c r="BX7" s="2"/>
      <c r="BY7" s="2"/>
      <c r="BZ7" s="2"/>
      <c r="CA7" s="7">
        <f t="shared" si="21"/>
        <v>0</v>
      </c>
      <c r="CB7" s="18">
        <f t="shared" si="22"/>
        <v>0</v>
      </c>
      <c r="CC7" s="6">
        <f t="shared" si="23"/>
        <v>0</v>
      </c>
      <c r="CD7" s="19">
        <f t="shared" si="24"/>
        <v>0</v>
      </c>
      <c r="CE7" s="22"/>
      <c r="CF7" s="1"/>
      <c r="CG7" s="2"/>
      <c r="CH7" s="2"/>
      <c r="CI7" s="2"/>
      <c r="CJ7" s="2"/>
      <c r="CK7" s="2"/>
      <c r="CL7" s="7">
        <f t="shared" si="25"/>
        <v>0</v>
      </c>
      <c r="CM7" s="18">
        <f t="shared" si="26"/>
        <v>0</v>
      </c>
      <c r="CN7" s="6">
        <f t="shared" si="27"/>
        <v>0</v>
      </c>
      <c r="CO7" s="19">
        <f t="shared" si="28"/>
        <v>0</v>
      </c>
      <c r="CP7" s="22"/>
      <c r="CQ7" s="1"/>
      <c r="CR7" s="2"/>
      <c r="CS7" s="2"/>
      <c r="CT7" s="2"/>
      <c r="CU7" s="2"/>
      <c r="CV7" s="2"/>
      <c r="CW7" s="7">
        <f t="shared" si="29"/>
        <v>0</v>
      </c>
      <c r="CX7" s="18">
        <f t="shared" si="30"/>
        <v>0</v>
      </c>
      <c r="CY7" s="6">
        <f t="shared" si="31"/>
        <v>0</v>
      </c>
      <c r="CZ7" s="19">
        <f t="shared" si="32"/>
        <v>0</v>
      </c>
      <c r="DA7" s="22"/>
      <c r="DB7" s="1"/>
      <c r="DC7" s="2"/>
      <c r="DD7" s="2"/>
      <c r="DE7" s="2"/>
      <c r="DF7" s="2"/>
      <c r="DG7" s="2"/>
      <c r="DH7" s="7">
        <f t="shared" si="33"/>
        <v>0</v>
      </c>
      <c r="DI7" s="18">
        <f t="shared" si="34"/>
        <v>0</v>
      </c>
      <c r="DJ7" s="6">
        <f t="shared" si="35"/>
        <v>0</v>
      </c>
      <c r="DK7" s="19">
        <f t="shared" si="36"/>
        <v>0</v>
      </c>
    </row>
    <row r="8" spans="1:115">
      <c r="A8" s="24">
        <v>17</v>
      </c>
      <c r="B8" s="9" t="s">
        <v>92</v>
      </c>
      <c r="C8" s="52"/>
      <c r="D8" s="52"/>
      <c r="E8" s="52" t="s">
        <v>80</v>
      </c>
      <c r="F8" s="52" t="s">
        <v>122</v>
      </c>
      <c r="G8" s="52"/>
      <c r="H8" s="20" t="str">
        <f t="shared" si="37"/>
        <v/>
      </c>
      <c r="I8" s="16" t="str">
        <f ca="1">IF(AND($I$2="Y",K8&gt;0,OR(AND(H8=1,H17=10),AND(H8=2,H26=20),AND(H8=3,H35=30),AND(H8=4,H44=40),AND(H8=5,H53=50),AND(H8=6,H62=60),AND(H8=7,H71=70),AND(H8=8,H80=80),AND(H8=9,H89=90),AND(H8=10,H98=100))),VLOOKUP(K8-1,SortLookup!$A$13:$B$16,2,FALSE),"")</f>
        <v/>
      </c>
      <c r="J8" s="15">
        <f ca="1">IF(ISNA(VLOOKUP(F8,SortLookup!$A$1:$B$5,2,FALSE))," ",VLOOKUP(F8,SortLookup!$A$1:$B$5,2,FALSE))</f>
        <v>1</v>
      </c>
      <c r="K8" s="21" t="str">
        <f ca="1">IF(ISNA(VLOOKUP(G8,SortLookup!$A$7:$B$11,2,FALSE))," ",VLOOKUP(G8,SortLookup!$A$7:$B$11,2,FALSE))</f>
        <v xml:space="preserve"> </v>
      </c>
      <c r="L8" s="36">
        <f t="shared" si="0"/>
        <v>101.54</v>
      </c>
      <c r="M8" s="37">
        <f t="shared" si="1"/>
        <v>91.04</v>
      </c>
      <c r="N8" s="8">
        <f t="shared" si="2"/>
        <v>0</v>
      </c>
      <c r="O8" s="40">
        <f t="shared" si="3"/>
        <v>10.5</v>
      </c>
      <c r="P8" s="41">
        <f t="shared" si="4"/>
        <v>21</v>
      </c>
      <c r="Q8" s="22">
        <v>24.23</v>
      </c>
      <c r="R8" s="1"/>
      <c r="S8" s="1"/>
      <c r="T8" s="1"/>
      <c r="U8" s="1"/>
      <c r="V8" s="1"/>
      <c r="W8" s="1"/>
      <c r="X8" s="2">
        <v>9</v>
      </c>
      <c r="Y8" s="2"/>
      <c r="Z8" s="2"/>
      <c r="AA8" s="2"/>
      <c r="AB8" s="23"/>
      <c r="AC8" s="7">
        <f t="shared" si="5"/>
        <v>24.23</v>
      </c>
      <c r="AD8" s="18">
        <f t="shared" si="6"/>
        <v>4.5</v>
      </c>
      <c r="AE8" s="6">
        <f t="shared" si="7"/>
        <v>0</v>
      </c>
      <c r="AF8" s="19">
        <f t="shared" si="8"/>
        <v>28.73</v>
      </c>
      <c r="AG8" s="22">
        <v>20.8</v>
      </c>
      <c r="AH8" s="1"/>
      <c r="AI8" s="1"/>
      <c r="AJ8" s="1"/>
      <c r="AK8" s="2">
        <v>4</v>
      </c>
      <c r="AL8" s="2"/>
      <c r="AM8" s="2"/>
      <c r="AN8" s="2"/>
      <c r="AO8" s="2"/>
      <c r="AP8" s="7">
        <f t="shared" si="9"/>
        <v>20.8</v>
      </c>
      <c r="AQ8" s="18">
        <f t="shared" si="10"/>
        <v>2</v>
      </c>
      <c r="AR8" s="6">
        <f t="shared" si="11"/>
        <v>0</v>
      </c>
      <c r="AS8" s="19">
        <f t="shared" si="12"/>
        <v>22.8</v>
      </c>
      <c r="AT8" s="22">
        <v>29.93</v>
      </c>
      <c r="AU8" s="1"/>
      <c r="AV8" s="1"/>
      <c r="AW8" s="2">
        <v>7</v>
      </c>
      <c r="AX8" s="2"/>
      <c r="AY8" s="2"/>
      <c r="AZ8" s="2"/>
      <c r="BA8" s="2"/>
      <c r="BB8" s="7">
        <f t="shared" si="13"/>
        <v>29.93</v>
      </c>
      <c r="BC8" s="18">
        <f t="shared" si="14"/>
        <v>3.5</v>
      </c>
      <c r="BD8" s="6">
        <f t="shared" si="15"/>
        <v>0</v>
      </c>
      <c r="BE8" s="19">
        <f t="shared" si="16"/>
        <v>33.43</v>
      </c>
      <c r="BF8" s="22">
        <v>3.4</v>
      </c>
      <c r="BG8" s="1">
        <v>3.6</v>
      </c>
      <c r="BH8" s="1">
        <v>4.22</v>
      </c>
      <c r="BI8" s="1">
        <v>4.8600000000000003</v>
      </c>
      <c r="BJ8" s="2">
        <v>1</v>
      </c>
      <c r="BK8" s="2"/>
      <c r="BL8" s="2"/>
      <c r="BM8" s="2"/>
      <c r="BN8" s="2"/>
      <c r="BO8" s="7">
        <f t="shared" si="38"/>
        <v>16.079999999999998</v>
      </c>
      <c r="BP8" s="18">
        <f t="shared" si="18"/>
        <v>0.5</v>
      </c>
      <c r="BQ8" s="6">
        <f t="shared" si="19"/>
        <v>0</v>
      </c>
      <c r="BR8" s="19">
        <f t="shared" si="20"/>
        <v>16.579999999999998</v>
      </c>
      <c r="BS8" s="22"/>
      <c r="BT8" s="1"/>
      <c r="BU8" s="1"/>
      <c r="BV8" s="2"/>
      <c r="BW8" s="2"/>
      <c r="BX8" s="2"/>
      <c r="BY8" s="2"/>
      <c r="BZ8" s="2"/>
      <c r="CA8" s="7">
        <f t="shared" si="21"/>
        <v>0</v>
      </c>
      <c r="CB8" s="18">
        <f t="shared" si="22"/>
        <v>0</v>
      </c>
      <c r="CC8" s="6">
        <f t="shared" si="23"/>
        <v>0</v>
      </c>
      <c r="CD8" s="19">
        <f t="shared" si="24"/>
        <v>0</v>
      </c>
      <c r="CE8" s="22"/>
      <c r="CF8" s="1"/>
      <c r="CG8" s="2"/>
      <c r="CH8" s="2"/>
      <c r="CI8" s="2"/>
      <c r="CJ8" s="2"/>
      <c r="CK8" s="2"/>
      <c r="CL8" s="7">
        <f t="shared" si="25"/>
        <v>0</v>
      </c>
      <c r="CM8" s="18">
        <f t="shared" si="26"/>
        <v>0</v>
      </c>
      <c r="CN8" s="6">
        <f t="shared" si="27"/>
        <v>0</v>
      </c>
      <c r="CO8" s="19">
        <f t="shared" si="28"/>
        <v>0</v>
      </c>
      <c r="CP8" s="22"/>
      <c r="CQ8" s="1"/>
      <c r="CR8" s="2"/>
      <c r="CS8" s="2"/>
      <c r="CT8" s="2"/>
      <c r="CU8" s="2"/>
      <c r="CV8" s="2"/>
      <c r="CW8" s="7">
        <f t="shared" si="29"/>
        <v>0</v>
      </c>
      <c r="CX8" s="18">
        <f t="shared" si="30"/>
        <v>0</v>
      </c>
      <c r="CY8" s="6">
        <f t="shared" si="31"/>
        <v>0</v>
      </c>
      <c r="CZ8" s="19">
        <f t="shared" si="32"/>
        <v>0</v>
      </c>
      <c r="DA8" s="22"/>
      <c r="DB8" s="1"/>
      <c r="DC8" s="2"/>
      <c r="DD8" s="2"/>
      <c r="DE8" s="2"/>
      <c r="DF8" s="2"/>
      <c r="DG8" s="2"/>
      <c r="DH8" s="7">
        <f t="shared" si="33"/>
        <v>0</v>
      </c>
      <c r="DI8" s="18">
        <f t="shared" si="34"/>
        <v>0</v>
      </c>
      <c r="DJ8" s="6">
        <f t="shared" si="35"/>
        <v>0</v>
      </c>
      <c r="DK8" s="19">
        <f t="shared" si="36"/>
        <v>0</v>
      </c>
    </row>
    <row r="9" spans="1:115">
      <c r="A9" s="24">
        <v>9</v>
      </c>
      <c r="B9" s="9" t="s">
        <v>93</v>
      </c>
      <c r="C9" s="52"/>
      <c r="D9" s="52"/>
      <c r="E9" s="52" t="s">
        <v>80</v>
      </c>
      <c r="F9" s="52" t="s">
        <v>124</v>
      </c>
      <c r="G9" s="52"/>
      <c r="H9" s="20" t="str">
        <f t="shared" si="37"/>
        <v/>
      </c>
      <c r="I9" s="16" t="str">
        <f ca="1">IF(AND($I$2="Y",K9&gt;0,OR(AND(H9=1,H18=10),AND(H9=2,H27=20),AND(H9=3,H36=30),AND(H9=4,H45=40),AND(H9=5,H54=50),AND(H9=6,H63=60),AND(H9=7,H72=70),AND(H9=8,H81=80),AND(H9=9,H90=90),AND(H9=10,H99=100))),VLOOKUP(K9-1,SortLookup!$A$13:$B$16,2,FALSE),"")</f>
        <v/>
      </c>
      <c r="J9" s="15">
        <f ca="1">IF(ISNA(VLOOKUP(F9,SortLookup!$A$1:$B$5,2,FALSE))," ",VLOOKUP(F9,SortLookup!$A$1:$B$5,2,FALSE))</f>
        <v>2</v>
      </c>
      <c r="K9" s="21" t="str">
        <f ca="1">IF(ISNA(VLOOKUP(G9,SortLookup!$A$7:$B$11,2,FALSE))," ",VLOOKUP(G9,SortLookup!$A$7:$B$11,2,FALSE))</f>
        <v xml:space="preserve"> </v>
      </c>
      <c r="L9" s="36">
        <f t="shared" si="0"/>
        <v>102.28</v>
      </c>
      <c r="M9" s="37">
        <f t="shared" si="1"/>
        <v>86.28</v>
      </c>
      <c r="N9" s="8">
        <f t="shared" si="2"/>
        <v>5</v>
      </c>
      <c r="O9" s="40">
        <f t="shared" si="3"/>
        <v>11</v>
      </c>
      <c r="P9" s="41">
        <f t="shared" si="4"/>
        <v>22</v>
      </c>
      <c r="Q9" s="22">
        <v>30.06</v>
      </c>
      <c r="R9" s="1"/>
      <c r="S9" s="1"/>
      <c r="T9" s="1"/>
      <c r="U9" s="1"/>
      <c r="V9" s="1"/>
      <c r="W9" s="1"/>
      <c r="X9" s="2">
        <v>9</v>
      </c>
      <c r="Y9" s="2"/>
      <c r="Z9" s="2"/>
      <c r="AA9" s="2"/>
      <c r="AB9" s="23"/>
      <c r="AC9" s="7">
        <f t="shared" si="5"/>
        <v>30.06</v>
      </c>
      <c r="AD9" s="18">
        <f t="shared" si="6"/>
        <v>4.5</v>
      </c>
      <c r="AE9" s="6">
        <f t="shared" si="7"/>
        <v>0</v>
      </c>
      <c r="AF9" s="19">
        <f t="shared" si="8"/>
        <v>34.56</v>
      </c>
      <c r="AG9" s="22">
        <v>14.61</v>
      </c>
      <c r="AH9" s="1"/>
      <c r="AI9" s="1"/>
      <c r="AJ9" s="1"/>
      <c r="AK9" s="2">
        <v>3</v>
      </c>
      <c r="AL9" s="2"/>
      <c r="AM9" s="2"/>
      <c r="AN9" s="2"/>
      <c r="AO9" s="2"/>
      <c r="AP9" s="7">
        <f t="shared" si="9"/>
        <v>14.61</v>
      </c>
      <c r="AQ9" s="18">
        <f t="shared" si="10"/>
        <v>1.5</v>
      </c>
      <c r="AR9" s="6">
        <f t="shared" si="11"/>
        <v>0</v>
      </c>
      <c r="AS9" s="19">
        <f t="shared" si="12"/>
        <v>16.11</v>
      </c>
      <c r="AT9" s="22">
        <v>21.69</v>
      </c>
      <c r="AU9" s="1"/>
      <c r="AV9" s="1"/>
      <c r="AW9" s="2">
        <v>5</v>
      </c>
      <c r="AX9" s="2"/>
      <c r="AY9" s="2"/>
      <c r="AZ9" s="2"/>
      <c r="BA9" s="2"/>
      <c r="BB9" s="7">
        <f t="shared" si="13"/>
        <v>21.69</v>
      </c>
      <c r="BC9" s="18">
        <f t="shared" si="14"/>
        <v>2.5</v>
      </c>
      <c r="BD9" s="6">
        <f t="shared" si="15"/>
        <v>0</v>
      </c>
      <c r="BE9" s="19">
        <f t="shared" si="16"/>
        <v>24.19</v>
      </c>
      <c r="BF9" s="22">
        <v>4.09</v>
      </c>
      <c r="BG9" s="1">
        <v>3.63</v>
      </c>
      <c r="BH9" s="1">
        <v>8.07</v>
      </c>
      <c r="BI9" s="1">
        <v>4.13</v>
      </c>
      <c r="BJ9" s="2">
        <v>5</v>
      </c>
      <c r="BK9" s="2"/>
      <c r="BL9" s="2">
        <v>1</v>
      </c>
      <c r="BM9" s="2"/>
      <c r="BN9" s="2"/>
      <c r="BO9" s="7">
        <f t="shared" si="38"/>
        <v>19.920000000000002</v>
      </c>
      <c r="BP9" s="18">
        <f t="shared" si="18"/>
        <v>2.5</v>
      </c>
      <c r="BQ9" s="6">
        <f t="shared" si="19"/>
        <v>5</v>
      </c>
      <c r="BR9" s="19">
        <f t="shared" si="20"/>
        <v>27.42</v>
      </c>
      <c r="BS9" s="22"/>
      <c r="BT9" s="1"/>
      <c r="BU9" s="1"/>
      <c r="BV9" s="2"/>
      <c r="BW9" s="2"/>
      <c r="BX9" s="2"/>
      <c r="BY9" s="2"/>
      <c r="BZ9" s="2"/>
      <c r="CA9" s="7">
        <f t="shared" si="21"/>
        <v>0</v>
      </c>
      <c r="CB9" s="18">
        <f t="shared" si="22"/>
        <v>0</v>
      </c>
      <c r="CC9" s="6">
        <f t="shared" si="23"/>
        <v>0</v>
      </c>
      <c r="CD9" s="19">
        <f t="shared" si="24"/>
        <v>0</v>
      </c>
      <c r="CE9" s="22"/>
      <c r="CF9" s="1"/>
      <c r="CG9" s="2"/>
      <c r="CH9" s="2"/>
      <c r="CI9" s="2"/>
      <c r="CJ9" s="2"/>
      <c r="CK9" s="2"/>
      <c r="CL9" s="7">
        <f t="shared" si="25"/>
        <v>0</v>
      </c>
      <c r="CM9" s="18">
        <f t="shared" si="26"/>
        <v>0</v>
      </c>
      <c r="CN9" s="6">
        <f t="shared" si="27"/>
        <v>0</v>
      </c>
      <c r="CO9" s="19">
        <f t="shared" si="28"/>
        <v>0</v>
      </c>
      <c r="CP9" s="22"/>
      <c r="CQ9" s="1"/>
      <c r="CR9" s="2"/>
      <c r="CS9" s="2"/>
      <c r="CT9" s="2"/>
      <c r="CU9" s="2"/>
      <c r="CV9" s="2"/>
      <c r="CW9" s="7">
        <f t="shared" si="29"/>
        <v>0</v>
      </c>
      <c r="CX9" s="18">
        <f t="shared" si="30"/>
        <v>0</v>
      </c>
      <c r="CY9" s="6">
        <f t="shared" si="31"/>
        <v>0</v>
      </c>
      <c r="CZ9" s="19">
        <f t="shared" si="32"/>
        <v>0</v>
      </c>
      <c r="DA9" s="22"/>
      <c r="DB9" s="1"/>
      <c r="DC9" s="2"/>
      <c r="DD9" s="2"/>
      <c r="DE9" s="2"/>
      <c r="DF9" s="2"/>
      <c r="DG9" s="2"/>
      <c r="DH9" s="7">
        <f t="shared" si="33"/>
        <v>0</v>
      </c>
      <c r="DI9" s="18">
        <f t="shared" si="34"/>
        <v>0</v>
      </c>
      <c r="DJ9" s="6">
        <f t="shared" si="35"/>
        <v>0</v>
      </c>
      <c r="DK9" s="19">
        <f t="shared" si="36"/>
        <v>0</v>
      </c>
    </row>
    <row r="10" spans="1:115">
      <c r="A10" s="24">
        <v>2</v>
      </c>
      <c r="B10" s="9" t="s">
        <v>94</v>
      </c>
      <c r="C10" s="52"/>
      <c r="D10" s="52"/>
      <c r="E10" s="52" t="s">
        <v>27</v>
      </c>
      <c r="F10" s="52" t="s">
        <v>123</v>
      </c>
      <c r="G10" s="52"/>
      <c r="H10" s="20" t="str">
        <f t="shared" si="37"/>
        <v/>
      </c>
      <c r="I10" s="16" t="str">
        <f ca="1">IF(AND($I$2="Y",K10&gt;0,OR(AND(H10=1,H19=10),AND(H10=2,H28=20),AND(H10=3,H37=30),AND(H10=4,H46=40),AND(H10=5,H55=50),AND(H10=6,H64=60),AND(H10=7,H73=70),AND(H10=8,H82=80),AND(H10=9,H91=90),AND(H10=10,H100=100))),VLOOKUP(K10-1,SortLookup!$A$13:$B$16,2,FALSE),"")</f>
        <v/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0"/>
        <v>106.3</v>
      </c>
      <c r="M10" s="37">
        <f t="shared" si="1"/>
        <v>82.3</v>
      </c>
      <c r="N10" s="8">
        <f t="shared" si="2"/>
        <v>5</v>
      </c>
      <c r="O10" s="40">
        <f t="shared" si="3"/>
        <v>19</v>
      </c>
      <c r="P10" s="41">
        <f t="shared" si="4"/>
        <v>38</v>
      </c>
      <c r="Q10" s="22">
        <v>23.02</v>
      </c>
      <c r="R10" s="1"/>
      <c r="S10" s="1"/>
      <c r="T10" s="1"/>
      <c r="U10" s="1"/>
      <c r="V10" s="1"/>
      <c r="W10" s="1"/>
      <c r="X10" s="2">
        <v>13</v>
      </c>
      <c r="Y10" s="2"/>
      <c r="Z10" s="2">
        <v>1</v>
      </c>
      <c r="AA10" s="2"/>
      <c r="AB10" s="23"/>
      <c r="AC10" s="7">
        <f t="shared" si="5"/>
        <v>23.02</v>
      </c>
      <c r="AD10" s="18">
        <f t="shared" si="6"/>
        <v>6.5</v>
      </c>
      <c r="AE10" s="6">
        <f t="shared" si="7"/>
        <v>5</v>
      </c>
      <c r="AF10" s="19">
        <f t="shared" si="8"/>
        <v>34.520000000000003</v>
      </c>
      <c r="AG10" s="22">
        <v>17.559999999999999</v>
      </c>
      <c r="AH10" s="1"/>
      <c r="AI10" s="1"/>
      <c r="AJ10" s="1"/>
      <c r="AK10" s="2">
        <v>12</v>
      </c>
      <c r="AL10" s="2"/>
      <c r="AM10" s="2"/>
      <c r="AN10" s="2"/>
      <c r="AO10" s="2"/>
      <c r="AP10" s="7">
        <f t="shared" si="9"/>
        <v>17.559999999999999</v>
      </c>
      <c r="AQ10" s="18">
        <f t="shared" si="10"/>
        <v>6</v>
      </c>
      <c r="AR10" s="6">
        <f t="shared" si="11"/>
        <v>0</v>
      </c>
      <c r="AS10" s="19">
        <f t="shared" si="12"/>
        <v>23.56</v>
      </c>
      <c r="AT10" s="22">
        <v>16.57</v>
      </c>
      <c r="AU10" s="1"/>
      <c r="AV10" s="1"/>
      <c r="AW10" s="2">
        <v>9</v>
      </c>
      <c r="AX10" s="2"/>
      <c r="AY10" s="2"/>
      <c r="AZ10" s="2"/>
      <c r="BA10" s="2"/>
      <c r="BB10" s="7">
        <f t="shared" si="13"/>
        <v>16.57</v>
      </c>
      <c r="BC10" s="18">
        <f t="shared" si="14"/>
        <v>4.5</v>
      </c>
      <c r="BD10" s="6">
        <f t="shared" si="15"/>
        <v>0</v>
      </c>
      <c r="BE10" s="19">
        <f t="shared" si="16"/>
        <v>21.07</v>
      </c>
      <c r="BF10" s="22">
        <v>3.5</v>
      </c>
      <c r="BG10" s="1">
        <v>5.28</v>
      </c>
      <c r="BH10" s="1">
        <v>3.59</v>
      </c>
      <c r="BI10" s="1">
        <v>12.78</v>
      </c>
      <c r="BJ10" s="2">
        <v>4</v>
      </c>
      <c r="BK10" s="2"/>
      <c r="BL10" s="2"/>
      <c r="BM10" s="2"/>
      <c r="BN10" s="2"/>
      <c r="BO10" s="7">
        <f t="shared" si="38"/>
        <v>25.15</v>
      </c>
      <c r="BP10" s="18">
        <f t="shared" si="18"/>
        <v>2</v>
      </c>
      <c r="BQ10" s="6">
        <f t="shared" si="19"/>
        <v>0</v>
      </c>
      <c r="BR10" s="19">
        <f t="shared" si="20"/>
        <v>27.15</v>
      </c>
      <c r="BS10" s="22"/>
      <c r="BT10" s="1"/>
      <c r="BU10" s="1"/>
      <c r="BV10" s="2"/>
      <c r="BW10" s="2"/>
      <c r="BX10" s="2"/>
      <c r="BY10" s="2"/>
      <c r="BZ10" s="2"/>
      <c r="CA10" s="7">
        <f t="shared" si="21"/>
        <v>0</v>
      </c>
      <c r="CB10" s="18">
        <f t="shared" si="22"/>
        <v>0</v>
      </c>
      <c r="CC10" s="6">
        <f t="shared" si="23"/>
        <v>0</v>
      </c>
      <c r="CD10" s="19">
        <f t="shared" si="24"/>
        <v>0</v>
      </c>
      <c r="CE10" s="22"/>
      <c r="CF10" s="1"/>
      <c r="CG10" s="2"/>
      <c r="CH10" s="2"/>
      <c r="CI10" s="2"/>
      <c r="CJ10" s="2"/>
      <c r="CK10" s="2"/>
      <c r="CL10" s="7">
        <f t="shared" si="25"/>
        <v>0</v>
      </c>
      <c r="CM10" s="18">
        <f t="shared" si="26"/>
        <v>0</v>
      </c>
      <c r="CN10" s="6">
        <f t="shared" si="27"/>
        <v>0</v>
      </c>
      <c r="CO10" s="19">
        <f t="shared" si="28"/>
        <v>0</v>
      </c>
      <c r="CP10" s="22"/>
      <c r="CQ10" s="1"/>
      <c r="CR10" s="2"/>
      <c r="CS10" s="2"/>
      <c r="CT10" s="2"/>
      <c r="CU10" s="2"/>
      <c r="CV10" s="2"/>
      <c r="CW10" s="7">
        <f t="shared" si="29"/>
        <v>0</v>
      </c>
      <c r="CX10" s="18">
        <f t="shared" si="30"/>
        <v>0</v>
      </c>
      <c r="CY10" s="6">
        <f t="shared" si="31"/>
        <v>0</v>
      </c>
      <c r="CZ10" s="19">
        <f t="shared" si="32"/>
        <v>0</v>
      </c>
      <c r="DA10" s="22"/>
      <c r="DB10" s="1"/>
      <c r="DC10" s="2"/>
      <c r="DD10" s="2"/>
      <c r="DE10" s="2"/>
      <c r="DF10" s="2"/>
      <c r="DG10" s="2"/>
      <c r="DH10" s="7">
        <f t="shared" si="33"/>
        <v>0</v>
      </c>
      <c r="DI10" s="18">
        <f t="shared" si="34"/>
        <v>0</v>
      </c>
      <c r="DJ10" s="6">
        <f t="shared" si="35"/>
        <v>0</v>
      </c>
      <c r="DK10" s="19">
        <f t="shared" si="36"/>
        <v>0</v>
      </c>
    </row>
    <row r="11" spans="1:115">
      <c r="A11" s="24">
        <v>23</v>
      </c>
      <c r="B11" s="9" t="s">
        <v>95</v>
      </c>
      <c r="C11" s="52"/>
      <c r="D11" s="52"/>
      <c r="E11" s="52" t="s">
        <v>80</v>
      </c>
      <c r="F11" s="52" t="s">
        <v>123</v>
      </c>
      <c r="G11" s="52"/>
      <c r="H11" s="20" t="str">
        <f t="shared" si="37"/>
        <v/>
      </c>
      <c r="I11" s="16" t="str">
        <f ca="1">IF(AND($I$2="Y",K11&gt;0,OR(AND(H11=1,H20=10),AND(H11=2,H29=20),AND(H11=3,H38=30),AND(H11=4,H47=40),AND(H11=5,H56=50),AND(H11=6,H65=60),AND(H11=7,H74=70),AND(H11=8,H83=80),AND(H11=9,H92=90),AND(H11=10,H101=100))),VLOOKUP(K11-1,SortLookup!$A$13:$B$16,2,FALSE),"")</f>
        <v/>
      </c>
      <c r="J11" s="15">
        <f ca="1">IF(ISNA(VLOOKUP(F11,SortLookup!$A$1:$B$5,2,FALSE))," ",VLOOKUP(F11,SortLookup!$A$1:$B$5,2,FALSE))</f>
        <v>0</v>
      </c>
      <c r="K11" s="21" t="str">
        <f ca="1">IF(ISNA(VLOOKUP(G11,SortLookup!$A$7:$B$11,2,FALSE))," ",VLOOKUP(G11,SortLookup!$A$7:$B$11,2,FALSE))</f>
        <v xml:space="preserve"> </v>
      </c>
      <c r="L11" s="36">
        <f t="shared" si="0"/>
        <v>106.82</v>
      </c>
      <c r="M11" s="37">
        <f t="shared" si="1"/>
        <v>88.82</v>
      </c>
      <c r="N11" s="8">
        <f t="shared" si="2"/>
        <v>0</v>
      </c>
      <c r="O11" s="40">
        <f t="shared" si="3"/>
        <v>18</v>
      </c>
      <c r="P11" s="41">
        <f t="shared" si="4"/>
        <v>36</v>
      </c>
      <c r="Q11" s="22">
        <v>31.01</v>
      </c>
      <c r="R11" s="1"/>
      <c r="S11" s="1"/>
      <c r="T11" s="1"/>
      <c r="U11" s="1"/>
      <c r="V11" s="1"/>
      <c r="W11" s="1"/>
      <c r="X11" s="2">
        <v>11</v>
      </c>
      <c r="Y11" s="2"/>
      <c r="Z11" s="2"/>
      <c r="AA11" s="2"/>
      <c r="AB11" s="23"/>
      <c r="AC11" s="7">
        <f t="shared" si="5"/>
        <v>31.01</v>
      </c>
      <c r="AD11" s="18">
        <f t="shared" si="6"/>
        <v>5.5</v>
      </c>
      <c r="AE11" s="6">
        <f t="shared" si="7"/>
        <v>0</v>
      </c>
      <c r="AF11" s="19">
        <f t="shared" si="8"/>
        <v>36.51</v>
      </c>
      <c r="AG11" s="22">
        <v>20.78</v>
      </c>
      <c r="AH11" s="1"/>
      <c r="AI11" s="1"/>
      <c r="AJ11" s="1"/>
      <c r="AK11" s="2">
        <v>15</v>
      </c>
      <c r="AL11" s="2"/>
      <c r="AM11" s="2"/>
      <c r="AN11" s="2"/>
      <c r="AO11" s="2"/>
      <c r="AP11" s="7">
        <f t="shared" si="9"/>
        <v>20.78</v>
      </c>
      <c r="AQ11" s="18">
        <f t="shared" si="10"/>
        <v>7.5</v>
      </c>
      <c r="AR11" s="6">
        <f t="shared" si="11"/>
        <v>0</v>
      </c>
      <c r="AS11" s="19">
        <f t="shared" si="12"/>
        <v>28.28</v>
      </c>
      <c r="AT11" s="22">
        <v>21.76</v>
      </c>
      <c r="AU11" s="1"/>
      <c r="AV11" s="1"/>
      <c r="AW11" s="2">
        <v>7</v>
      </c>
      <c r="AX11" s="2"/>
      <c r="AY11" s="2"/>
      <c r="AZ11" s="2"/>
      <c r="BA11" s="2"/>
      <c r="BB11" s="7">
        <f t="shared" si="13"/>
        <v>21.76</v>
      </c>
      <c r="BC11" s="18">
        <f t="shared" si="14"/>
        <v>3.5</v>
      </c>
      <c r="BD11" s="6">
        <f t="shared" si="15"/>
        <v>0</v>
      </c>
      <c r="BE11" s="19">
        <f t="shared" si="16"/>
        <v>25.26</v>
      </c>
      <c r="BF11" s="22">
        <v>4.8600000000000003</v>
      </c>
      <c r="BG11" s="1">
        <v>2.96</v>
      </c>
      <c r="BH11" s="1">
        <v>3.41</v>
      </c>
      <c r="BI11" s="1">
        <v>4.04</v>
      </c>
      <c r="BJ11" s="2">
        <v>3</v>
      </c>
      <c r="BK11" s="2"/>
      <c r="BL11" s="2"/>
      <c r="BM11" s="2"/>
      <c r="BN11" s="2"/>
      <c r="BO11" s="7">
        <f t="shared" si="38"/>
        <v>15.27</v>
      </c>
      <c r="BP11" s="18">
        <f t="shared" si="18"/>
        <v>1.5</v>
      </c>
      <c r="BQ11" s="6">
        <f t="shared" si="19"/>
        <v>0</v>
      </c>
      <c r="BR11" s="19">
        <f t="shared" si="20"/>
        <v>16.77</v>
      </c>
      <c r="BS11" s="22"/>
      <c r="BT11" s="1"/>
      <c r="BU11" s="1"/>
      <c r="BV11" s="2"/>
      <c r="BW11" s="2"/>
      <c r="BX11" s="2"/>
      <c r="BY11" s="2"/>
      <c r="BZ11" s="2"/>
      <c r="CA11" s="7">
        <f t="shared" si="21"/>
        <v>0</v>
      </c>
      <c r="CB11" s="18">
        <f t="shared" si="22"/>
        <v>0</v>
      </c>
      <c r="CC11" s="6">
        <f t="shared" si="23"/>
        <v>0</v>
      </c>
      <c r="CD11" s="19">
        <f t="shared" si="24"/>
        <v>0</v>
      </c>
      <c r="CE11" s="22"/>
      <c r="CF11" s="1"/>
      <c r="CG11" s="2"/>
      <c r="CH11" s="2"/>
      <c r="CI11" s="2"/>
      <c r="CJ11" s="2"/>
      <c r="CK11" s="2"/>
      <c r="CL11" s="7">
        <f t="shared" si="25"/>
        <v>0</v>
      </c>
      <c r="CM11" s="18">
        <f t="shared" si="26"/>
        <v>0</v>
      </c>
      <c r="CN11" s="6">
        <f t="shared" si="27"/>
        <v>0</v>
      </c>
      <c r="CO11" s="19">
        <f t="shared" si="28"/>
        <v>0</v>
      </c>
      <c r="CP11" s="22"/>
      <c r="CQ11" s="1"/>
      <c r="CR11" s="2"/>
      <c r="CS11" s="2"/>
      <c r="CT11" s="2"/>
      <c r="CU11" s="2"/>
      <c r="CV11" s="2"/>
      <c r="CW11" s="7">
        <f t="shared" si="29"/>
        <v>0</v>
      </c>
      <c r="CX11" s="18">
        <f t="shared" si="30"/>
        <v>0</v>
      </c>
      <c r="CY11" s="6">
        <f t="shared" si="31"/>
        <v>0</v>
      </c>
      <c r="CZ11" s="19">
        <f t="shared" si="32"/>
        <v>0</v>
      </c>
      <c r="DA11" s="22"/>
      <c r="DB11" s="1"/>
      <c r="DC11" s="2"/>
      <c r="DD11" s="2"/>
      <c r="DE11" s="2"/>
      <c r="DF11" s="2"/>
      <c r="DG11" s="2"/>
      <c r="DH11" s="7">
        <f t="shared" si="33"/>
        <v>0</v>
      </c>
      <c r="DI11" s="18">
        <f t="shared" si="34"/>
        <v>0</v>
      </c>
      <c r="DJ11" s="6">
        <f t="shared" si="35"/>
        <v>0</v>
      </c>
      <c r="DK11" s="19">
        <f t="shared" si="36"/>
        <v>0</v>
      </c>
    </row>
    <row r="12" spans="1:115">
      <c r="A12" s="24">
        <v>12</v>
      </c>
      <c r="B12" s="9" t="s">
        <v>96</v>
      </c>
      <c r="C12" s="52"/>
      <c r="D12" s="52"/>
      <c r="E12" s="52" t="s">
        <v>27</v>
      </c>
      <c r="F12" s="52" t="s">
        <v>124</v>
      </c>
      <c r="G12" s="52"/>
      <c r="H12" s="20" t="str">
        <f t="shared" si="37"/>
        <v/>
      </c>
      <c r="I12" s="16" t="str">
        <f ca="1">IF(AND($I$2="Y",K12&gt;0,OR(AND(H12=1,H21=10),AND(H12=2,H30=20),AND(H12=3,H39=30),AND(H12=4,H48=40),AND(H12=5,H57=50),AND(H12=6,H66=60),AND(H12=7,H75=70),AND(H12=8,H84=80),AND(H12=9,H93=90),AND(H12=10,H102=100))),VLOOKUP(K12-1,SortLookup!$A$13:$B$16,2,FALSE),"")</f>
        <v/>
      </c>
      <c r="J12" s="15">
        <f ca="1">IF(ISNA(VLOOKUP(F12,SortLookup!$A$1:$B$5,2,FALSE))," ",VLOOKUP(F12,SortLookup!$A$1:$B$5,2,FALSE))</f>
        <v>2</v>
      </c>
      <c r="K12" s="21" t="str">
        <f ca="1">IF(ISNA(VLOOKUP(G12,SortLookup!$A$7:$B$11,2,FALSE))," ",VLOOKUP(G12,SortLookup!$A$7:$B$11,2,FALSE))</f>
        <v xml:space="preserve"> </v>
      </c>
      <c r="L12" s="36">
        <f t="shared" si="0"/>
        <v>107.44</v>
      </c>
      <c r="M12" s="37">
        <f t="shared" si="1"/>
        <v>84.44</v>
      </c>
      <c r="N12" s="8">
        <f t="shared" si="2"/>
        <v>10</v>
      </c>
      <c r="O12" s="40">
        <f t="shared" si="3"/>
        <v>13</v>
      </c>
      <c r="P12" s="41">
        <f t="shared" si="4"/>
        <v>26</v>
      </c>
      <c r="Q12" s="22">
        <v>29.23</v>
      </c>
      <c r="R12" s="1"/>
      <c r="S12" s="1"/>
      <c r="T12" s="1"/>
      <c r="U12" s="1"/>
      <c r="V12" s="1"/>
      <c r="W12" s="1"/>
      <c r="X12" s="2">
        <v>2</v>
      </c>
      <c r="Y12" s="2"/>
      <c r="Z12" s="2"/>
      <c r="AA12" s="2"/>
      <c r="AB12" s="23"/>
      <c r="AC12" s="7">
        <f t="shared" si="5"/>
        <v>29.23</v>
      </c>
      <c r="AD12" s="18">
        <f t="shared" si="6"/>
        <v>1</v>
      </c>
      <c r="AE12" s="6">
        <f t="shared" si="7"/>
        <v>0</v>
      </c>
      <c r="AF12" s="19">
        <f t="shared" si="8"/>
        <v>30.23</v>
      </c>
      <c r="AG12" s="22">
        <v>19.97</v>
      </c>
      <c r="AH12" s="1"/>
      <c r="AI12" s="1"/>
      <c r="AJ12" s="1"/>
      <c r="AK12" s="2">
        <v>9</v>
      </c>
      <c r="AL12" s="2"/>
      <c r="AM12" s="2"/>
      <c r="AN12" s="2"/>
      <c r="AO12" s="2"/>
      <c r="AP12" s="7">
        <f t="shared" si="9"/>
        <v>19.97</v>
      </c>
      <c r="AQ12" s="18">
        <f t="shared" si="10"/>
        <v>4.5</v>
      </c>
      <c r="AR12" s="6">
        <f t="shared" si="11"/>
        <v>0</v>
      </c>
      <c r="AS12" s="19">
        <f t="shared" si="12"/>
        <v>24.47</v>
      </c>
      <c r="AT12" s="22">
        <v>20.64</v>
      </c>
      <c r="AU12" s="1"/>
      <c r="AV12" s="1"/>
      <c r="AW12" s="2">
        <v>3</v>
      </c>
      <c r="AX12" s="2"/>
      <c r="AY12" s="2"/>
      <c r="AZ12" s="2"/>
      <c r="BA12" s="2"/>
      <c r="BB12" s="7">
        <f t="shared" si="13"/>
        <v>20.64</v>
      </c>
      <c r="BC12" s="18">
        <f t="shared" si="14"/>
        <v>1.5</v>
      </c>
      <c r="BD12" s="6">
        <f t="shared" si="15"/>
        <v>0</v>
      </c>
      <c r="BE12" s="19">
        <f t="shared" si="16"/>
        <v>22.14</v>
      </c>
      <c r="BF12" s="22">
        <v>3.33</v>
      </c>
      <c r="BG12" s="1">
        <v>3.45</v>
      </c>
      <c r="BH12" s="1">
        <v>3.95</v>
      </c>
      <c r="BI12" s="1">
        <v>3.87</v>
      </c>
      <c r="BJ12" s="2">
        <v>12</v>
      </c>
      <c r="BK12" s="2"/>
      <c r="BL12" s="2">
        <v>2</v>
      </c>
      <c r="BM12" s="2"/>
      <c r="BN12" s="2"/>
      <c r="BO12" s="7">
        <f t="shared" si="38"/>
        <v>14.6</v>
      </c>
      <c r="BP12" s="18">
        <f t="shared" si="18"/>
        <v>6</v>
      </c>
      <c r="BQ12" s="6">
        <f t="shared" si="19"/>
        <v>10</v>
      </c>
      <c r="BR12" s="19">
        <f t="shared" si="20"/>
        <v>30.6</v>
      </c>
      <c r="BS12" s="22"/>
      <c r="BT12" s="1"/>
      <c r="BU12" s="1"/>
      <c r="BV12" s="2"/>
      <c r="BW12" s="2"/>
      <c r="BX12" s="2"/>
      <c r="BY12" s="2"/>
      <c r="BZ12" s="2"/>
      <c r="CA12" s="7">
        <f t="shared" si="21"/>
        <v>0</v>
      </c>
      <c r="CB12" s="18">
        <f t="shared" si="22"/>
        <v>0</v>
      </c>
      <c r="CC12" s="6">
        <f t="shared" si="23"/>
        <v>0</v>
      </c>
      <c r="CD12" s="19">
        <f t="shared" si="24"/>
        <v>0</v>
      </c>
      <c r="CE12" s="22"/>
      <c r="CF12" s="1"/>
      <c r="CG12" s="2"/>
      <c r="CH12" s="2"/>
      <c r="CI12" s="2"/>
      <c r="CJ12" s="2"/>
      <c r="CK12" s="2"/>
      <c r="CL12" s="7">
        <f t="shared" si="25"/>
        <v>0</v>
      </c>
      <c r="CM12" s="18">
        <f t="shared" si="26"/>
        <v>0</v>
      </c>
      <c r="CN12" s="6">
        <f t="shared" si="27"/>
        <v>0</v>
      </c>
      <c r="CO12" s="19">
        <f t="shared" si="28"/>
        <v>0</v>
      </c>
      <c r="CP12" s="22"/>
      <c r="CQ12" s="1"/>
      <c r="CR12" s="2"/>
      <c r="CS12" s="2"/>
      <c r="CT12" s="2"/>
      <c r="CU12" s="2"/>
      <c r="CV12" s="2"/>
      <c r="CW12" s="7">
        <f t="shared" si="29"/>
        <v>0</v>
      </c>
      <c r="CX12" s="18">
        <f t="shared" si="30"/>
        <v>0</v>
      </c>
      <c r="CY12" s="6">
        <f t="shared" si="31"/>
        <v>0</v>
      </c>
      <c r="CZ12" s="19">
        <f t="shared" si="32"/>
        <v>0</v>
      </c>
      <c r="DA12" s="22"/>
      <c r="DB12" s="1"/>
      <c r="DC12" s="2"/>
      <c r="DD12" s="2"/>
      <c r="DE12" s="2"/>
      <c r="DF12" s="2"/>
      <c r="DG12" s="2"/>
      <c r="DH12" s="7">
        <f t="shared" si="33"/>
        <v>0</v>
      </c>
      <c r="DI12" s="18">
        <f t="shared" si="34"/>
        <v>0</v>
      </c>
      <c r="DJ12" s="6">
        <f t="shared" si="35"/>
        <v>0</v>
      </c>
      <c r="DK12" s="19">
        <f t="shared" si="36"/>
        <v>0</v>
      </c>
    </row>
    <row r="13" spans="1:115">
      <c r="A13" s="24">
        <v>35</v>
      </c>
      <c r="B13" s="9" t="s">
        <v>97</v>
      </c>
      <c r="C13" s="52"/>
      <c r="D13" s="52"/>
      <c r="E13" s="52" t="s">
        <v>80</v>
      </c>
      <c r="F13" s="52" t="s">
        <v>124</v>
      </c>
      <c r="G13" s="52"/>
      <c r="H13" s="20" t="str">
        <f t="shared" si="37"/>
        <v/>
      </c>
      <c r="I13" s="16" t="str">
        <f ca="1">IF(AND($I$2="Y",K13&gt;0,OR(AND(H13=1,H22=10),AND(H13=2,H31=20),AND(H13=3,H40=30),AND(H13=4,H49=40),AND(H13=5,H58=50),AND(H13=6,H67=60),AND(H13=7,H76=70),AND(H13=8,H85=80),AND(H13=9,H94=90),AND(H13=10,H103=100))),VLOOKUP(K13-1,SortLookup!$A$13:$B$16,2,FALSE),"")</f>
        <v/>
      </c>
      <c r="J13" s="15">
        <f ca="1">IF(ISNA(VLOOKUP(F13,SortLookup!$A$1:$B$5,2,FALSE))," ",VLOOKUP(F13,SortLookup!$A$1:$B$5,2,FALSE))</f>
        <v>2</v>
      </c>
      <c r="K13" s="21" t="str">
        <f ca="1">IF(ISNA(VLOOKUP(G13,SortLookup!$A$7:$B$11,2,FALSE))," ",VLOOKUP(G13,SortLookup!$A$7:$B$11,2,FALSE))</f>
        <v xml:space="preserve"> </v>
      </c>
      <c r="L13" s="36">
        <f t="shared" si="0"/>
        <v>107.86</v>
      </c>
      <c r="M13" s="37">
        <f t="shared" si="1"/>
        <v>87.86</v>
      </c>
      <c r="N13" s="8">
        <f t="shared" si="2"/>
        <v>5</v>
      </c>
      <c r="O13" s="40">
        <f t="shared" si="3"/>
        <v>15</v>
      </c>
      <c r="P13" s="41">
        <f t="shared" si="4"/>
        <v>30</v>
      </c>
      <c r="Q13" s="22">
        <v>28.54</v>
      </c>
      <c r="R13" s="1"/>
      <c r="S13" s="1"/>
      <c r="T13" s="1"/>
      <c r="U13" s="1"/>
      <c r="V13" s="1"/>
      <c r="W13" s="1"/>
      <c r="X13" s="2">
        <v>9</v>
      </c>
      <c r="Y13" s="2"/>
      <c r="Z13" s="2"/>
      <c r="AA13" s="2"/>
      <c r="AB13" s="23"/>
      <c r="AC13" s="7">
        <f t="shared" si="5"/>
        <v>28.54</v>
      </c>
      <c r="AD13" s="18">
        <f t="shared" si="6"/>
        <v>4.5</v>
      </c>
      <c r="AE13" s="6">
        <f t="shared" si="7"/>
        <v>0</v>
      </c>
      <c r="AF13" s="19">
        <f t="shared" si="8"/>
        <v>33.04</v>
      </c>
      <c r="AG13" s="22">
        <v>15.39</v>
      </c>
      <c r="AH13" s="1"/>
      <c r="AI13" s="1"/>
      <c r="AJ13" s="1"/>
      <c r="AK13" s="2">
        <v>8</v>
      </c>
      <c r="AL13" s="2"/>
      <c r="AM13" s="2"/>
      <c r="AN13" s="2"/>
      <c r="AO13" s="2"/>
      <c r="AP13" s="7">
        <f t="shared" si="9"/>
        <v>15.39</v>
      </c>
      <c r="AQ13" s="18">
        <f t="shared" si="10"/>
        <v>4</v>
      </c>
      <c r="AR13" s="6">
        <f t="shared" si="11"/>
        <v>0</v>
      </c>
      <c r="AS13" s="19">
        <f t="shared" si="12"/>
        <v>19.39</v>
      </c>
      <c r="AT13" s="22">
        <v>22.22</v>
      </c>
      <c r="AU13" s="1"/>
      <c r="AV13" s="1"/>
      <c r="AW13" s="2">
        <v>3</v>
      </c>
      <c r="AX13" s="2"/>
      <c r="AY13" s="2"/>
      <c r="AZ13" s="2"/>
      <c r="BA13" s="2"/>
      <c r="BB13" s="7">
        <f t="shared" si="13"/>
        <v>22.22</v>
      </c>
      <c r="BC13" s="18">
        <f t="shared" si="14"/>
        <v>1.5</v>
      </c>
      <c r="BD13" s="6">
        <f t="shared" si="15"/>
        <v>0</v>
      </c>
      <c r="BE13" s="19">
        <f t="shared" si="16"/>
        <v>23.72</v>
      </c>
      <c r="BF13" s="22">
        <v>3.38</v>
      </c>
      <c r="BG13" s="1">
        <v>5.14</v>
      </c>
      <c r="BH13" s="1">
        <v>5.17</v>
      </c>
      <c r="BI13" s="1">
        <v>8.02</v>
      </c>
      <c r="BJ13" s="2">
        <v>10</v>
      </c>
      <c r="BK13" s="2"/>
      <c r="BL13" s="2">
        <v>1</v>
      </c>
      <c r="BM13" s="2"/>
      <c r="BN13" s="2"/>
      <c r="BO13" s="7">
        <f>SUM(BF13:BI13)</f>
        <v>21.71</v>
      </c>
      <c r="BP13" s="18">
        <f t="shared" si="18"/>
        <v>5</v>
      </c>
      <c r="BQ13" s="6">
        <f t="shared" si="19"/>
        <v>5</v>
      </c>
      <c r="BR13" s="19">
        <f t="shared" si="20"/>
        <v>31.71</v>
      </c>
      <c r="BS13" s="22"/>
      <c r="BT13" s="1"/>
      <c r="BU13" s="1"/>
      <c r="BV13" s="2"/>
      <c r="BW13" s="2"/>
      <c r="BX13" s="2"/>
      <c r="BY13" s="2"/>
      <c r="BZ13" s="2"/>
      <c r="CA13" s="7">
        <f t="shared" si="21"/>
        <v>0</v>
      </c>
      <c r="CB13" s="18">
        <f t="shared" si="22"/>
        <v>0</v>
      </c>
      <c r="CC13" s="6">
        <f t="shared" si="23"/>
        <v>0</v>
      </c>
      <c r="CD13" s="19">
        <f t="shared" si="24"/>
        <v>0</v>
      </c>
      <c r="CE13" s="22"/>
      <c r="CF13" s="1"/>
      <c r="CG13" s="2"/>
      <c r="CH13" s="2"/>
      <c r="CI13" s="2"/>
      <c r="CJ13" s="2"/>
      <c r="CK13" s="2"/>
      <c r="CL13" s="7">
        <f t="shared" si="25"/>
        <v>0</v>
      </c>
      <c r="CM13" s="18">
        <f t="shared" si="26"/>
        <v>0</v>
      </c>
      <c r="CN13" s="6">
        <f t="shared" si="27"/>
        <v>0</v>
      </c>
      <c r="CO13" s="19">
        <f t="shared" si="28"/>
        <v>0</v>
      </c>
      <c r="CP13" s="22"/>
      <c r="CQ13" s="1"/>
      <c r="CR13" s="2"/>
      <c r="CS13" s="2"/>
      <c r="CT13" s="2"/>
      <c r="CU13" s="2"/>
      <c r="CV13" s="2"/>
      <c r="CW13" s="7">
        <f t="shared" si="29"/>
        <v>0</v>
      </c>
      <c r="CX13" s="18">
        <f t="shared" si="30"/>
        <v>0</v>
      </c>
      <c r="CY13" s="6">
        <f t="shared" si="31"/>
        <v>0</v>
      </c>
      <c r="CZ13" s="19">
        <f t="shared" si="32"/>
        <v>0</v>
      </c>
      <c r="DA13" s="22"/>
      <c r="DB13" s="1"/>
      <c r="DC13" s="2"/>
      <c r="DD13" s="2"/>
      <c r="DE13" s="2"/>
      <c r="DF13" s="2"/>
      <c r="DG13" s="2"/>
      <c r="DH13" s="7">
        <f t="shared" si="33"/>
        <v>0</v>
      </c>
      <c r="DI13" s="18">
        <f t="shared" si="34"/>
        <v>0</v>
      </c>
      <c r="DJ13" s="6">
        <f t="shared" si="35"/>
        <v>0</v>
      </c>
      <c r="DK13" s="19">
        <f t="shared" si="36"/>
        <v>0</v>
      </c>
    </row>
    <row r="14" spans="1:115">
      <c r="A14" s="24">
        <v>1</v>
      </c>
      <c r="B14" s="9" t="s">
        <v>98</v>
      </c>
      <c r="C14" s="52"/>
      <c r="D14" s="52"/>
      <c r="E14" s="52" t="s">
        <v>80</v>
      </c>
      <c r="F14" s="52" t="s">
        <v>124</v>
      </c>
      <c r="G14" s="52"/>
      <c r="H14" s="20" t="str">
        <f t="shared" si="37"/>
        <v/>
      </c>
      <c r="I14" s="16" t="str">
        <f ca="1">IF(AND($I$2="Y",K14&gt;0,OR(AND(H14=1,H23=10),AND(H14=2,H32=20),AND(H14=3,H41=30),AND(H14=4,H50=40),AND(H14=5,H59=50),AND(H14=6,H68=60),AND(H14=7,H77=70),AND(H14=8,H86=80),AND(H14=9,H95=90),AND(H14=10,H104=100))),VLOOKUP(K14-1,SortLookup!$A$13:$B$16,2,FALSE),"")</f>
        <v/>
      </c>
      <c r="J14" s="15">
        <f ca="1">IF(ISNA(VLOOKUP(F14,SortLookup!$A$1:$B$5,2,FALSE))," ",VLOOKUP(F14,SortLookup!$A$1:$B$5,2,FALSE))</f>
        <v>2</v>
      </c>
      <c r="K14" s="21" t="str">
        <f ca="1">IF(ISNA(VLOOKUP(G14,SortLookup!$A$7:$B$11,2,FALSE))," ",VLOOKUP(G14,SortLookup!$A$7:$B$11,2,FALSE))</f>
        <v xml:space="preserve"> </v>
      </c>
      <c r="L14" s="36">
        <f t="shared" si="0"/>
        <v>108.96</v>
      </c>
      <c r="M14" s="37">
        <f t="shared" si="1"/>
        <v>92.46</v>
      </c>
      <c r="N14" s="8">
        <f t="shared" si="2"/>
        <v>6</v>
      </c>
      <c r="O14" s="40">
        <f t="shared" si="3"/>
        <v>10.5</v>
      </c>
      <c r="P14" s="41">
        <f t="shared" si="4"/>
        <v>21</v>
      </c>
      <c r="Q14" s="22">
        <v>26.27</v>
      </c>
      <c r="R14" s="1"/>
      <c r="S14" s="1"/>
      <c r="T14" s="1"/>
      <c r="U14" s="1"/>
      <c r="V14" s="1"/>
      <c r="W14" s="1"/>
      <c r="X14" s="2">
        <v>10</v>
      </c>
      <c r="Y14" s="2"/>
      <c r="Z14" s="2"/>
      <c r="AA14" s="2"/>
      <c r="AB14" s="23"/>
      <c r="AC14" s="7">
        <f t="shared" si="5"/>
        <v>26.27</v>
      </c>
      <c r="AD14" s="18">
        <f t="shared" si="6"/>
        <v>5</v>
      </c>
      <c r="AE14" s="6">
        <f t="shared" si="7"/>
        <v>0</v>
      </c>
      <c r="AF14" s="19">
        <f t="shared" si="8"/>
        <v>31.27</v>
      </c>
      <c r="AG14" s="22">
        <v>15.73</v>
      </c>
      <c r="AH14" s="1"/>
      <c r="AI14" s="1"/>
      <c r="AJ14" s="1"/>
      <c r="AK14" s="2">
        <v>2</v>
      </c>
      <c r="AL14" s="2">
        <v>2</v>
      </c>
      <c r="AM14" s="2"/>
      <c r="AN14" s="2"/>
      <c r="AO14" s="2"/>
      <c r="AP14" s="7">
        <f t="shared" si="9"/>
        <v>15.73</v>
      </c>
      <c r="AQ14" s="18">
        <f t="shared" si="10"/>
        <v>1</v>
      </c>
      <c r="AR14" s="6">
        <f t="shared" si="11"/>
        <v>6</v>
      </c>
      <c r="AS14" s="19">
        <f t="shared" si="12"/>
        <v>22.73</v>
      </c>
      <c r="AT14" s="22">
        <v>23.71</v>
      </c>
      <c r="AU14" s="1"/>
      <c r="AV14" s="1"/>
      <c r="AW14" s="2">
        <v>7</v>
      </c>
      <c r="AX14" s="2"/>
      <c r="AY14" s="2"/>
      <c r="AZ14" s="2"/>
      <c r="BA14" s="2"/>
      <c r="BB14" s="7">
        <f t="shared" si="13"/>
        <v>23.71</v>
      </c>
      <c r="BC14" s="18">
        <f t="shared" si="14"/>
        <v>3.5</v>
      </c>
      <c r="BD14" s="6">
        <f t="shared" si="15"/>
        <v>0</v>
      </c>
      <c r="BE14" s="19">
        <f t="shared" si="16"/>
        <v>27.21</v>
      </c>
      <c r="BF14" s="22">
        <v>4.09</v>
      </c>
      <c r="BG14" s="1">
        <v>4.63</v>
      </c>
      <c r="BH14" s="1">
        <v>9.32</v>
      </c>
      <c r="BI14" s="1">
        <v>8.7100000000000009</v>
      </c>
      <c r="BJ14" s="2">
        <v>2</v>
      </c>
      <c r="BK14" s="2"/>
      <c r="BL14" s="2"/>
      <c r="BM14" s="2"/>
      <c r="BN14" s="2"/>
      <c r="BO14" s="7">
        <f t="shared" si="38"/>
        <v>26.75</v>
      </c>
      <c r="BP14" s="18">
        <f t="shared" si="18"/>
        <v>1</v>
      </c>
      <c r="BQ14" s="6">
        <f t="shared" si="19"/>
        <v>0</v>
      </c>
      <c r="BR14" s="19">
        <f t="shared" si="20"/>
        <v>27.75</v>
      </c>
      <c r="BS14" s="22"/>
      <c r="BT14" s="1"/>
      <c r="BU14" s="1"/>
      <c r="BV14" s="2"/>
      <c r="BW14" s="2"/>
      <c r="BX14" s="2"/>
      <c r="BY14" s="2"/>
      <c r="BZ14" s="2"/>
      <c r="CA14" s="7">
        <f t="shared" si="21"/>
        <v>0</v>
      </c>
      <c r="CB14" s="18">
        <f t="shared" si="22"/>
        <v>0</v>
      </c>
      <c r="CC14" s="6">
        <f t="shared" si="23"/>
        <v>0</v>
      </c>
      <c r="CD14" s="19">
        <f t="shared" si="24"/>
        <v>0</v>
      </c>
      <c r="CE14" s="22"/>
      <c r="CF14" s="1"/>
      <c r="CG14" s="2"/>
      <c r="CH14" s="2"/>
      <c r="CI14" s="2"/>
      <c r="CJ14" s="2"/>
      <c r="CK14" s="2"/>
      <c r="CL14" s="7">
        <f t="shared" si="25"/>
        <v>0</v>
      </c>
      <c r="CM14" s="18">
        <f t="shared" si="26"/>
        <v>0</v>
      </c>
      <c r="CN14" s="6">
        <f t="shared" si="27"/>
        <v>0</v>
      </c>
      <c r="CO14" s="19">
        <f t="shared" si="28"/>
        <v>0</v>
      </c>
      <c r="CP14" s="22"/>
      <c r="CQ14" s="1"/>
      <c r="CR14" s="2"/>
      <c r="CS14" s="2"/>
      <c r="CT14" s="2"/>
      <c r="CU14" s="2"/>
      <c r="CV14" s="2"/>
      <c r="CW14" s="7">
        <f t="shared" si="29"/>
        <v>0</v>
      </c>
      <c r="CX14" s="18">
        <f t="shared" si="30"/>
        <v>0</v>
      </c>
      <c r="CY14" s="6">
        <f t="shared" si="31"/>
        <v>0</v>
      </c>
      <c r="CZ14" s="19">
        <f t="shared" si="32"/>
        <v>0</v>
      </c>
      <c r="DA14" s="22"/>
      <c r="DB14" s="1"/>
      <c r="DC14" s="2"/>
      <c r="DD14" s="2"/>
      <c r="DE14" s="2"/>
      <c r="DF14" s="2"/>
      <c r="DG14" s="2"/>
      <c r="DH14" s="7">
        <f t="shared" si="33"/>
        <v>0</v>
      </c>
      <c r="DI14" s="18">
        <f t="shared" si="34"/>
        <v>0</v>
      </c>
      <c r="DJ14" s="6">
        <f t="shared" si="35"/>
        <v>0</v>
      </c>
      <c r="DK14" s="19">
        <f t="shared" si="36"/>
        <v>0</v>
      </c>
    </row>
    <row r="15" spans="1:115">
      <c r="A15" s="24">
        <v>21</v>
      </c>
      <c r="B15" s="9" t="s">
        <v>99</v>
      </c>
      <c r="C15" s="52"/>
      <c r="D15" s="52"/>
      <c r="E15" s="52" t="s">
        <v>27</v>
      </c>
      <c r="F15" s="52" t="s">
        <v>124</v>
      </c>
      <c r="G15" s="52"/>
      <c r="H15" s="20" t="str">
        <f t="shared" si="37"/>
        <v/>
      </c>
      <c r="I15" s="16" t="str">
        <f ca="1">IF(AND($I$2="Y",K15&gt;0,OR(AND(H15=1,H24=10),AND(H15=2,H33=20),AND(H15=3,H42=30),AND(H15=4,H51=40),AND(H15=5,H60=50),AND(H15=6,H69=60),AND(H15=7,H78=70),AND(H15=8,H87=80),AND(H15=9,H96=90),AND(H15=10,H105=100))),VLOOKUP(K15-1,SortLookup!$A$13:$B$16,2,FALSE),"")</f>
        <v/>
      </c>
      <c r="J15" s="15">
        <f ca="1">IF(ISNA(VLOOKUP(F15,SortLookup!$A$1:$B$5,2,FALSE))," ",VLOOKUP(F15,SortLookup!$A$1:$B$5,2,FALSE))</f>
        <v>2</v>
      </c>
      <c r="K15" s="21" t="str">
        <f ca="1">IF(ISNA(VLOOKUP(G15,SortLookup!$A$7:$B$11,2,FALSE))," ",VLOOKUP(G15,SortLookup!$A$7:$B$11,2,FALSE))</f>
        <v xml:space="preserve"> </v>
      </c>
      <c r="L15" s="36">
        <f t="shared" si="0"/>
        <v>109.88</v>
      </c>
      <c r="M15" s="37">
        <f t="shared" si="1"/>
        <v>92.38</v>
      </c>
      <c r="N15" s="8">
        <f t="shared" si="2"/>
        <v>5</v>
      </c>
      <c r="O15" s="40">
        <f t="shared" si="3"/>
        <v>12.5</v>
      </c>
      <c r="P15" s="41">
        <f t="shared" si="4"/>
        <v>25</v>
      </c>
      <c r="Q15" s="22">
        <v>25.31</v>
      </c>
      <c r="R15" s="1"/>
      <c r="S15" s="1"/>
      <c r="T15" s="1"/>
      <c r="U15" s="1"/>
      <c r="V15" s="1"/>
      <c r="W15" s="1"/>
      <c r="X15" s="2">
        <v>5</v>
      </c>
      <c r="Y15" s="2"/>
      <c r="Z15" s="2"/>
      <c r="AA15" s="2"/>
      <c r="AB15" s="23"/>
      <c r="AC15" s="7">
        <f t="shared" si="5"/>
        <v>25.31</v>
      </c>
      <c r="AD15" s="18">
        <f t="shared" si="6"/>
        <v>2.5</v>
      </c>
      <c r="AE15" s="6">
        <f t="shared" si="7"/>
        <v>0</v>
      </c>
      <c r="AF15" s="19">
        <f t="shared" si="8"/>
        <v>27.81</v>
      </c>
      <c r="AG15" s="22">
        <v>25.09</v>
      </c>
      <c r="AH15" s="1"/>
      <c r="AI15" s="1"/>
      <c r="AJ15" s="1"/>
      <c r="AK15" s="2">
        <v>7</v>
      </c>
      <c r="AL15" s="2"/>
      <c r="AM15" s="2"/>
      <c r="AN15" s="2"/>
      <c r="AO15" s="2"/>
      <c r="AP15" s="7">
        <f t="shared" si="9"/>
        <v>25.09</v>
      </c>
      <c r="AQ15" s="18">
        <f t="shared" si="10"/>
        <v>3.5</v>
      </c>
      <c r="AR15" s="6">
        <f t="shared" si="11"/>
        <v>0</v>
      </c>
      <c r="AS15" s="19">
        <f t="shared" si="12"/>
        <v>28.59</v>
      </c>
      <c r="AT15" s="22">
        <v>24.39</v>
      </c>
      <c r="AU15" s="1"/>
      <c r="AV15" s="1"/>
      <c r="AW15" s="2">
        <v>8</v>
      </c>
      <c r="AX15" s="2"/>
      <c r="AY15" s="2"/>
      <c r="AZ15" s="2"/>
      <c r="BA15" s="2"/>
      <c r="BB15" s="7">
        <f t="shared" si="13"/>
        <v>24.39</v>
      </c>
      <c r="BC15" s="18">
        <f t="shared" si="14"/>
        <v>4</v>
      </c>
      <c r="BD15" s="6">
        <f t="shared" si="15"/>
        <v>0</v>
      </c>
      <c r="BE15" s="19">
        <f t="shared" si="16"/>
        <v>28.39</v>
      </c>
      <c r="BF15" s="22">
        <v>3.98</v>
      </c>
      <c r="BG15" s="1">
        <v>4.28</v>
      </c>
      <c r="BH15" s="1">
        <v>4.3899999999999997</v>
      </c>
      <c r="BI15" s="1">
        <v>4.9400000000000004</v>
      </c>
      <c r="BJ15" s="2">
        <v>5</v>
      </c>
      <c r="BK15" s="2"/>
      <c r="BL15" s="2">
        <v>1</v>
      </c>
      <c r="BM15" s="2"/>
      <c r="BN15" s="2"/>
      <c r="BO15" s="7">
        <f t="shared" si="38"/>
        <v>17.59</v>
      </c>
      <c r="BP15" s="18">
        <f t="shared" si="18"/>
        <v>2.5</v>
      </c>
      <c r="BQ15" s="6">
        <f t="shared" si="19"/>
        <v>5</v>
      </c>
      <c r="BR15" s="19">
        <f t="shared" si="20"/>
        <v>25.09</v>
      </c>
      <c r="BS15" s="22"/>
      <c r="BT15" s="1"/>
      <c r="BU15" s="1"/>
      <c r="BV15" s="2"/>
      <c r="BW15" s="2"/>
      <c r="BX15" s="2"/>
      <c r="BY15" s="2"/>
      <c r="BZ15" s="2"/>
      <c r="CA15" s="7">
        <f t="shared" si="21"/>
        <v>0</v>
      </c>
      <c r="CB15" s="18">
        <f t="shared" si="22"/>
        <v>0</v>
      </c>
      <c r="CC15" s="6">
        <f t="shared" si="23"/>
        <v>0</v>
      </c>
      <c r="CD15" s="19">
        <f t="shared" si="24"/>
        <v>0</v>
      </c>
      <c r="CE15" s="22"/>
      <c r="CF15" s="1"/>
      <c r="CG15" s="2"/>
      <c r="CH15" s="2"/>
      <c r="CI15" s="2"/>
      <c r="CJ15" s="2"/>
      <c r="CK15" s="2"/>
      <c r="CL15" s="7">
        <f t="shared" si="25"/>
        <v>0</v>
      </c>
      <c r="CM15" s="18">
        <f t="shared" si="26"/>
        <v>0</v>
      </c>
      <c r="CN15" s="6">
        <f t="shared" si="27"/>
        <v>0</v>
      </c>
      <c r="CO15" s="19">
        <f t="shared" si="28"/>
        <v>0</v>
      </c>
      <c r="CP15" s="22"/>
      <c r="CQ15" s="1"/>
      <c r="CR15" s="2"/>
      <c r="CS15" s="2"/>
      <c r="CT15" s="2"/>
      <c r="CU15" s="2"/>
      <c r="CV15" s="2"/>
      <c r="CW15" s="7">
        <f t="shared" si="29"/>
        <v>0</v>
      </c>
      <c r="CX15" s="18">
        <f t="shared" si="30"/>
        <v>0</v>
      </c>
      <c r="CY15" s="6">
        <f t="shared" si="31"/>
        <v>0</v>
      </c>
      <c r="CZ15" s="19">
        <f t="shared" si="32"/>
        <v>0</v>
      </c>
      <c r="DA15" s="22"/>
      <c r="DB15" s="1"/>
      <c r="DC15" s="2"/>
      <c r="DD15" s="2"/>
      <c r="DE15" s="2"/>
      <c r="DF15" s="2"/>
      <c r="DG15" s="2"/>
      <c r="DH15" s="7">
        <f t="shared" si="33"/>
        <v>0</v>
      </c>
      <c r="DI15" s="18">
        <f t="shared" si="34"/>
        <v>0</v>
      </c>
      <c r="DJ15" s="6">
        <f t="shared" si="35"/>
        <v>0</v>
      </c>
      <c r="DK15" s="19">
        <f t="shared" si="36"/>
        <v>0</v>
      </c>
    </row>
    <row r="16" spans="1:115">
      <c r="A16" s="24">
        <v>27</v>
      </c>
      <c r="B16" s="9" t="s">
        <v>100</v>
      </c>
      <c r="C16" s="52"/>
      <c r="D16" s="52"/>
      <c r="E16" s="52" t="s">
        <v>27</v>
      </c>
      <c r="F16" s="52" t="s">
        <v>123</v>
      </c>
      <c r="G16" s="52"/>
      <c r="H16" s="20" t="str">
        <f t="shared" si="37"/>
        <v/>
      </c>
      <c r="I16" s="16" t="str">
        <f ca="1">IF(AND($I$2="Y",K16&gt;0,OR(AND(H16=1,H25=10),AND(H16=2,H34=20),AND(H16=3,H43=30),AND(H16=4,H52=40),AND(H16=5,H61=50),AND(H16=6,H70=60),AND(H16=7,H79=70),AND(H16=8,H88=80),AND(H16=9,H97=90),AND(H16=10,H106=100))),VLOOKUP(K16-1,SortLookup!$A$13:$B$16,2,FALSE),"")</f>
        <v/>
      </c>
      <c r="J16" s="15">
        <f ca="1">IF(ISNA(VLOOKUP(F16,SortLookup!$A$1:$B$5,2,FALSE))," ",VLOOKUP(F16,SortLookup!$A$1:$B$5,2,FALSE))</f>
        <v>0</v>
      </c>
      <c r="K16" s="21" t="str">
        <f ca="1">IF(ISNA(VLOOKUP(G16,SortLookup!$A$7:$B$11,2,FALSE))," ",VLOOKUP(G16,SortLookup!$A$7:$B$11,2,FALSE))</f>
        <v xml:space="preserve"> </v>
      </c>
      <c r="L16" s="36">
        <f t="shared" si="0"/>
        <v>111.89</v>
      </c>
      <c r="M16" s="37">
        <f t="shared" si="1"/>
        <v>108.39</v>
      </c>
      <c r="N16" s="8">
        <f t="shared" si="2"/>
        <v>0</v>
      </c>
      <c r="O16" s="40">
        <f t="shared" si="3"/>
        <v>3.5</v>
      </c>
      <c r="P16" s="41">
        <f t="shared" si="4"/>
        <v>7</v>
      </c>
      <c r="Q16" s="22">
        <v>31.74</v>
      </c>
      <c r="R16" s="1"/>
      <c r="S16" s="1"/>
      <c r="T16" s="1"/>
      <c r="U16" s="1"/>
      <c r="V16" s="1"/>
      <c r="W16" s="1"/>
      <c r="X16" s="2">
        <v>3</v>
      </c>
      <c r="Y16" s="2"/>
      <c r="Z16" s="2"/>
      <c r="AA16" s="2"/>
      <c r="AB16" s="23"/>
      <c r="AC16" s="7">
        <f t="shared" si="5"/>
        <v>31.74</v>
      </c>
      <c r="AD16" s="18">
        <f t="shared" si="6"/>
        <v>1.5</v>
      </c>
      <c r="AE16" s="6">
        <f t="shared" si="7"/>
        <v>0</v>
      </c>
      <c r="AF16" s="19">
        <f t="shared" si="8"/>
        <v>33.24</v>
      </c>
      <c r="AG16" s="22">
        <v>33</v>
      </c>
      <c r="AH16" s="1"/>
      <c r="AI16" s="1"/>
      <c r="AJ16" s="1"/>
      <c r="AK16" s="2">
        <v>1</v>
      </c>
      <c r="AL16" s="2"/>
      <c r="AM16" s="2"/>
      <c r="AN16" s="2"/>
      <c r="AO16" s="2"/>
      <c r="AP16" s="7">
        <f t="shared" si="9"/>
        <v>33</v>
      </c>
      <c r="AQ16" s="18">
        <f t="shared" si="10"/>
        <v>0.5</v>
      </c>
      <c r="AR16" s="6">
        <f t="shared" si="11"/>
        <v>0</v>
      </c>
      <c r="AS16" s="19">
        <f t="shared" si="12"/>
        <v>33.5</v>
      </c>
      <c r="AT16" s="22">
        <v>28.32</v>
      </c>
      <c r="AU16" s="1"/>
      <c r="AV16" s="1"/>
      <c r="AW16" s="2">
        <v>0</v>
      </c>
      <c r="AX16" s="2"/>
      <c r="AY16" s="2"/>
      <c r="AZ16" s="2"/>
      <c r="BA16" s="2"/>
      <c r="BB16" s="7">
        <f t="shared" si="13"/>
        <v>28.32</v>
      </c>
      <c r="BC16" s="18">
        <f t="shared" si="14"/>
        <v>0</v>
      </c>
      <c r="BD16" s="6">
        <f t="shared" si="15"/>
        <v>0</v>
      </c>
      <c r="BE16" s="19">
        <f t="shared" si="16"/>
        <v>28.32</v>
      </c>
      <c r="BF16" s="22">
        <v>2.66</v>
      </c>
      <c r="BG16" s="1">
        <v>3.14</v>
      </c>
      <c r="BH16" s="1">
        <v>4.08</v>
      </c>
      <c r="BI16" s="1">
        <v>5.45</v>
      </c>
      <c r="BJ16" s="2">
        <v>3</v>
      </c>
      <c r="BK16" s="2"/>
      <c r="BL16" s="2"/>
      <c r="BM16" s="2"/>
      <c r="BN16" s="2"/>
      <c r="BO16" s="7">
        <f t="shared" si="38"/>
        <v>15.33</v>
      </c>
      <c r="BP16" s="18">
        <f t="shared" si="18"/>
        <v>1.5</v>
      </c>
      <c r="BQ16" s="6">
        <f t="shared" si="19"/>
        <v>0</v>
      </c>
      <c r="BR16" s="19">
        <f t="shared" si="20"/>
        <v>16.829999999999998</v>
      </c>
      <c r="BS16" s="22"/>
      <c r="BT16" s="1"/>
      <c r="BU16" s="1"/>
      <c r="BV16" s="2"/>
      <c r="BW16" s="2"/>
      <c r="BX16" s="2"/>
      <c r="BY16" s="2"/>
      <c r="BZ16" s="2"/>
      <c r="CA16" s="7">
        <f t="shared" si="21"/>
        <v>0</v>
      </c>
      <c r="CB16" s="18">
        <f t="shared" si="22"/>
        <v>0</v>
      </c>
      <c r="CC16" s="6">
        <f t="shared" si="23"/>
        <v>0</v>
      </c>
      <c r="CD16" s="19">
        <f t="shared" si="24"/>
        <v>0</v>
      </c>
      <c r="CE16" s="22"/>
      <c r="CF16" s="1"/>
      <c r="CG16" s="2"/>
      <c r="CH16" s="2"/>
      <c r="CI16" s="2"/>
      <c r="CJ16" s="2"/>
      <c r="CK16" s="2"/>
      <c r="CL16" s="7">
        <f t="shared" si="25"/>
        <v>0</v>
      </c>
      <c r="CM16" s="18">
        <f t="shared" si="26"/>
        <v>0</v>
      </c>
      <c r="CN16" s="6">
        <f t="shared" si="27"/>
        <v>0</v>
      </c>
      <c r="CO16" s="19">
        <f t="shared" si="28"/>
        <v>0</v>
      </c>
      <c r="CP16" s="22"/>
      <c r="CQ16" s="1"/>
      <c r="CR16" s="2"/>
      <c r="CS16" s="2"/>
      <c r="CT16" s="2"/>
      <c r="CU16" s="2"/>
      <c r="CV16" s="2"/>
      <c r="CW16" s="7">
        <f t="shared" si="29"/>
        <v>0</v>
      </c>
      <c r="CX16" s="18">
        <f t="shared" si="30"/>
        <v>0</v>
      </c>
      <c r="CY16" s="6">
        <f t="shared" si="31"/>
        <v>0</v>
      </c>
      <c r="CZ16" s="19">
        <f t="shared" si="32"/>
        <v>0</v>
      </c>
      <c r="DA16" s="22"/>
      <c r="DB16" s="1"/>
      <c r="DC16" s="2"/>
      <c r="DD16" s="2"/>
      <c r="DE16" s="2"/>
      <c r="DF16" s="2"/>
      <c r="DG16" s="2"/>
      <c r="DH16" s="7">
        <f t="shared" si="33"/>
        <v>0</v>
      </c>
      <c r="DI16" s="18">
        <f t="shared" si="34"/>
        <v>0</v>
      </c>
      <c r="DJ16" s="6">
        <f t="shared" si="35"/>
        <v>0</v>
      </c>
      <c r="DK16" s="19">
        <f t="shared" si="36"/>
        <v>0</v>
      </c>
    </row>
    <row r="17" spans="1:115">
      <c r="A17" s="24">
        <v>3</v>
      </c>
      <c r="B17" s="9" t="s">
        <v>101</v>
      </c>
      <c r="C17" s="52"/>
      <c r="D17" s="52"/>
      <c r="E17" s="52" t="s">
        <v>37</v>
      </c>
      <c r="F17" s="52" t="s">
        <v>122</v>
      </c>
      <c r="G17" s="52"/>
      <c r="H17" s="20" t="str">
        <f t="shared" si="37"/>
        <v/>
      </c>
      <c r="I17" s="16" t="str">
        <f ca="1">IF(AND($I$2="Y",K17&gt;0,OR(AND(H17=1,H26=10),AND(H17=2,H35=20),AND(H17=3,H44=30),AND(H17=4,H53=40),AND(H17=5,H62=50),AND(H17=6,H71=60),AND(H17=7,H80=70),AND(H17=8,H89=80),AND(H17=9,H98=90),AND(H17=10,H107=100))),VLOOKUP(K17-1,SortLookup!$A$13:$B$16,2,FALSE),"")</f>
        <v/>
      </c>
      <c r="J17" s="15">
        <f ca="1">IF(ISNA(VLOOKUP(F17,SortLookup!$A$1:$B$5,2,FALSE))," ",VLOOKUP(F17,SortLookup!$A$1:$B$5,2,FALSE))</f>
        <v>1</v>
      </c>
      <c r="K17" s="21" t="str">
        <f ca="1">IF(ISNA(VLOOKUP(G17,SortLookup!$A$7:$B$11,2,FALSE))," ",VLOOKUP(G17,SortLookup!$A$7:$B$11,2,FALSE))</f>
        <v xml:space="preserve"> </v>
      </c>
      <c r="L17" s="36">
        <f t="shared" si="0"/>
        <v>121.45</v>
      </c>
      <c r="M17" s="37">
        <f t="shared" si="1"/>
        <v>100.45</v>
      </c>
      <c r="N17" s="8">
        <f t="shared" si="2"/>
        <v>5</v>
      </c>
      <c r="O17" s="40">
        <f t="shared" si="3"/>
        <v>16</v>
      </c>
      <c r="P17" s="41">
        <f t="shared" si="4"/>
        <v>32</v>
      </c>
      <c r="Q17" s="22">
        <v>26.86</v>
      </c>
      <c r="R17" s="1"/>
      <c r="S17" s="1"/>
      <c r="T17" s="1"/>
      <c r="U17" s="1"/>
      <c r="V17" s="1"/>
      <c r="W17" s="1"/>
      <c r="X17" s="2">
        <v>11</v>
      </c>
      <c r="Y17" s="2"/>
      <c r="Z17" s="2"/>
      <c r="AA17" s="2"/>
      <c r="AB17" s="23"/>
      <c r="AC17" s="7">
        <f t="shared" si="5"/>
        <v>26.86</v>
      </c>
      <c r="AD17" s="18">
        <f t="shared" si="6"/>
        <v>5.5</v>
      </c>
      <c r="AE17" s="6">
        <f t="shared" si="7"/>
        <v>0</v>
      </c>
      <c r="AF17" s="19">
        <f t="shared" si="8"/>
        <v>32.36</v>
      </c>
      <c r="AG17" s="22">
        <v>30.5</v>
      </c>
      <c r="AH17" s="1"/>
      <c r="AI17" s="1"/>
      <c r="AJ17" s="1"/>
      <c r="AK17" s="2">
        <v>6</v>
      </c>
      <c r="AL17" s="2"/>
      <c r="AM17" s="2"/>
      <c r="AN17" s="2"/>
      <c r="AO17" s="2"/>
      <c r="AP17" s="7">
        <f t="shared" si="9"/>
        <v>30.5</v>
      </c>
      <c r="AQ17" s="18">
        <f t="shared" si="10"/>
        <v>3</v>
      </c>
      <c r="AR17" s="6">
        <f t="shared" si="11"/>
        <v>0</v>
      </c>
      <c r="AS17" s="19">
        <f t="shared" si="12"/>
        <v>33.5</v>
      </c>
      <c r="AT17" s="22">
        <v>22.4</v>
      </c>
      <c r="AU17" s="1"/>
      <c r="AV17" s="1"/>
      <c r="AW17" s="2">
        <v>8</v>
      </c>
      <c r="AX17" s="2"/>
      <c r="AY17" s="2"/>
      <c r="AZ17" s="2"/>
      <c r="BA17" s="2"/>
      <c r="BB17" s="7">
        <f t="shared" si="13"/>
        <v>22.4</v>
      </c>
      <c r="BC17" s="18">
        <f t="shared" si="14"/>
        <v>4</v>
      </c>
      <c r="BD17" s="6">
        <f t="shared" si="15"/>
        <v>0</v>
      </c>
      <c r="BE17" s="19">
        <f t="shared" si="16"/>
        <v>26.4</v>
      </c>
      <c r="BF17" s="22">
        <v>4.47</v>
      </c>
      <c r="BG17" s="1">
        <v>4.59</v>
      </c>
      <c r="BH17" s="1">
        <v>4.9800000000000004</v>
      </c>
      <c r="BI17" s="1">
        <v>6.65</v>
      </c>
      <c r="BJ17" s="2">
        <v>7</v>
      </c>
      <c r="BK17" s="2"/>
      <c r="BL17" s="2">
        <v>1</v>
      </c>
      <c r="BM17" s="2"/>
      <c r="BN17" s="2"/>
      <c r="BO17" s="7">
        <f t="shared" si="38"/>
        <v>20.69</v>
      </c>
      <c r="BP17" s="18">
        <f t="shared" si="18"/>
        <v>3.5</v>
      </c>
      <c r="BQ17" s="6">
        <f t="shared" si="19"/>
        <v>5</v>
      </c>
      <c r="BR17" s="19">
        <f t="shared" si="20"/>
        <v>29.19</v>
      </c>
      <c r="BS17" s="22"/>
      <c r="BT17" s="1"/>
      <c r="BU17" s="1"/>
      <c r="BV17" s="2"/>
      <c r="BW17" s="2"/>
      <c r="BX17" s="2"/>
      <c r="BY17" s="2"/>
      <c r="BZ17" s="2"/>
      <c r="CA17" s="7">
        <f t="shared" si="21"/>
        <v>0</v>
      </c>
      <c r="CB17" s="18">
        <f t="shared" si="22"/>
        <v>0</v>
      </c>
      <c r="CC17" s="6">
        <f t="shared" si="23"/>
        <v>0</v>
      </c>
      <c r="CD17" s="19">
        <f t="shared" si="24"/>
        <v>0</v>
      </c>
      <c r="CE17" s="22"/>
      <c r="CF17" s="1"/>
      <c r="CG17" s="2"/>
      <c r="CH17" s="2"/>
      <c r="CI17" s="2"/>
      <c r="CJ17" s="2"/>
      <c r="CK17" s="2"/>
      <c r="CL17" s="7">
        <f t="shared" si="25"/>
        <v>0</v>
      </c>
      <c r="CM17" s="18">
        <f t="shared" si="26"/>
        <v>0</v>
      </c>
      <c r="CN17" s="6">
        <f t="shared" si="27"/>
        <v>0</v>
      </c>
      <c r="CO17" s="19">
        <f t="shared" si="28"/>
        <v>0</v>
      </c>
      <c r="CP17" s="22"/>
      <c r="CQ17" s="1"/>
      <c r="CR17" s="2"/>
      <c r="CS17" s="2"/>
      <c r="CT17" s="2"/>
      <c r="CU17" s="2"/>
      <c r="CV17" s="2"/>
      <c r="CW17" s="7">
        <f t="shared" si="29"/>
        <v>0</v>
      </c>
      <c r="CX17" s="18">
        <f t="shared" si="30"/>
        <v>0</v>
      </c>
      <c r="CY17" s="6">
        <f t="shared" si="31"/>
        <v>0</v>
      </c>
      <c r="CZ17" s="19">
        <f t="shared" si="32"/>
        <v>0</v>
      </c>
      <c r="DA17" s="22"/>
      <c r="DB17" s="1"/>
      <c r="DC17" s="2"/>
      <c r="DD17" s="2"/>
      <c r="DE17" s="2"/>
      <c r="DF17" s="2"/>
      <c r="DG17" s="2"/>
      <c r="DH17" s="7">
        <f t="shared" si="33"/>
        <v>0</v>
      </c>
      <c r="DI17" s="18">
        <f t="shared" si="34"/>
        <v>0</v>
      </c>
      <c r="DJ17" s="6">
        <f t="shared" si="35"/>
        <v>0</v>
      </c>
      <c r="DK17" s="19">
        <f t="shared" si="36"/>
        <v>0</v>
      </c>
    </row>
    <row r="18" spans="1:115">
      <c r="A18" s="24">
        <v>14</v>
      </c>
      <c r="B18" s="9" t="s">
        <v>102</v>
      </c>
      <c r="C18" s="52"/>
      <c r="D18" s="52"/>
      <c r="E18" s="52" t="s">
        <v>27</v>
      </c>
      <c r="F18" s="52" t="s">
        <v>123</v>
      </c>
      <c r="G18" s="52"/>
      <c r="H18" s="20" t="str">
        <f t="shared" si="37"/>
        <v/>
      </c>
      <c r="I18" s="16" t="str">
        <f ca="1">IF(AND($I$2="Y",K18&gt;0,OR(AND(H18=1,H27=10),AND(H18=2,H36=20),AND(H18=3,H45=30),AND(H18=4,H54=40),AND(H18=5,H63=50),AND(H18=6,H72=60),AND(H18=7,H81=70),AND(H18=8,H90=80),AND(H18=9,H99=90),AND(H18=10,H108=100))),VLOOKUP(K18-1,SortLookup!$A$13:$B$16,2,FALSE),"")</f>
        <v/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0"/>
        <v>123.8</v>
      </c>
      <c r="M18" s="37">
        <f t="shared" si="1"/>
        <v>120.8</v>
      </c>
      <c r="N18" s="8">
        <f t="shared" si="2"/>
        <v>0</v>
      </c>
      <c r="O18" s="40">
        <f t="shared" si="3"/>
        <v>3</v>
      </c>
      <c r="P18" s="41">
        <f t="shared" si="4"/>
        <v>6</v>
      </c>
      <c r="Q18" s="22">
        <v>32.36</v>
      </c>
      <c r="R18" s="1"/>
      <c r="S18" s="1"/>
      <c r="T18" s="1"/>
      <c r="U18" s="1"/>
      <c r="V18" s="1"/>
      <c r="W18" s="1"/>
      <c r="X18" s="2">
        <v>1</v>
      </c>
      <c r="Y18" s="2"/>
      <c r="Z18" s="2"/>
      <c r="AA18" s="2"/>
      <c r="AB18" s="23"/>
      <c r="AC18" s="7">
        <f t="shared" si="5"/>
        <v>32.36</v>
      </c>
      <c r="AD18" s="18">
        <f t="shared" si="6"/>
        <v>0.5</v>
      </c>
      <c r="AE18" s="6">
        <f t="shared" si="7"/>
        <v>0</v>
      </c>
      <c r="AF18" s="19">
        <f t="shared" si="8"/>
        <v>32.86</v>
      </c>
      <c r="AG18" s="22">
        <v>34.200000000000003</v>
      </c>
      <c r="AH18" s="1"/>
      <c r="AI18" s="1"/>
      <c r="AJ18" s="1"/>
      <c r="AK18" s="2">
        <v>2</v>
      </c>
      <c r="AL18" s="2"/>
      <c r="AM18" s="2"/>
      <c r="AN18" s="2"/>
      <c r="AO18" s="2"/>
      <c r="AP18" s="7">
        <f t="shared" si="9"/>
        <v>34.200000000000003</v>
      </c>
      <c r="AQ18" s="18">
        <f t="shared" si="10"/>
        <v>1</v>
      </c>
      <c r="AR18" s="6">
        <f t="shared" si="11"/>
        <v>0</v>
      </c>
      <c r="AS18" s="19">
        <f t="shared" si="12"/>
        <v>35.200000000000003</v>
      </c>
      <c r="AT18" s="22">
        <v>31.84</v>
      </c>
      <c r="AU18" s="1"/>
      <c r="AV18" s="1"/>
      <c r="AW18" s="2">
        <v>2</v>
      </c>
      <c r="AX18" s="2"/>
      <c r="AY18" s="2"/>
      <c r="AZ18" s="2"/>
      <c r="BA18" s="2"/>
      <c r="BB18" s="7">
        <f t="shared" si="13"/>
        <v>31.84</v>
      </c>
      <c r="BC18" s="18">
        <f t="shared" si="14"/>
        <v>1</v>
      </c>
      <c r="BD18" s="6">
        <f t="shared" si="15"/>
        <v>0</v>
      </c>
      <c r="BE18" s="19">
        <f t="shared" si="16"/>
        <v>32.840000000000003</v>
      </c>
      <c r="BF18" s="22">
        <v>6.8</v>
      </c>
      <c r="BG18" s="1">
        <v>4.95</v>
      </c>
      <c r="BH18" s="1">
        <v>5.41</v>
      </c>
      <c r="BI18" s="1">
        <v>5.24</v>
      </c>
      <c r="BJ18" s="2">
        <v>1</v>
      </c>
      <c r="BK18" s="2"/>
      <c r="BL18" s="2"/>
      <c r="BM18" s="2"/>
      <c r="BN18" s="2"/>
      <c r="BO18" s="7">
        <f t="shared" si="38"/>
        <v>22.4</v>
      </c>
      <c r="BP18" s="18">
        <f t="shared" si="18"/>
        <v>0.5</v>
      </c>
      <c r="BQ18" s="6">
        <f t="shared" si="19"/>
        <v>0</v>
      </c>
      <c r="BR18" s="19">
        <f t="shared" si="20"/>
        <v>22.9</v>
      </c>
      <c r="BS18" s="22"/>
      <c r="BT18" s="1"/>
      <c r="BU18" s="1"/>
      <c r="BV18" s="2"/>
      <c r="BW18" s="2"/>
      <c r="BX18" s="2"/>
      <c r="BY18" s="2"/>
      <c r="BZ18" s="2"/>
      <c r="CA18" s="7">
        <f t="shared" si="21"/>
        <v>0</v>
      </c>
      <c r="CB18" s="18">
        <f t="shared" si="22"/>
        <v>0</v>
      </c>
      <c r="CC18" s="6">
        <f t="shared" si="23"/>
        <v>0</v>
      </c>
      <c r="CD18" s="19">
        <f t="shared" si="24"/>
        <v>0</v>
      </c>
      <c r="CE18" s="22"/>
      <c r="CF18" s="1"/>
      <c r="CG18" s="2"/>
      <c r="CH18" s="2"/>
      <c r="CI18" s="2"/>
      <c r="CJ18" s="2"/>
      <c r="CK18" s="2"/>
      <c r="CL18" s="7">
        <f t="shared" si="25"/>
        <v>0</v>
      </c>
      <c r="CM18" s="18">
        <f t="shared" si="26"/>
        <v>0</v>
      </c>
      <c r="CN18" s="6">
        <f t="shared" si="27"/>
        <v>0</v>
      </c>
      <c r="CO18" s="19">
        <f t="shared" si="28"/>
        <v>0</v>
      </c>
      <c r="CP18" s="22"/>
      <c r="CQ18" s="1"/>
      <c r="CR18" s="2"/>
      <c r="CS18" s="2"/>
      <c r="CT18" s="2"/>
      <c r="CU18" s="2"/>
      <c r="CV18" s="2"/>
      <c r="CW18" s="7">
        <f t="shared" si="29"/>
        <v>0</v>
      </c>
      <c r="CX18" s="18">
        <f t="shared" si="30"/>
        <v>0</v>
      </c>
      <c r="CY18" s="6">
        <f t="shared" si="31"/>
        <v>0</v>
      </c>
      <c r="CZ18" s="19">
        <f t="shared" si="32"/>
        <v>0</v>
      </c>
      <c r="DA18" s="22"/>
      <c r="DB18" s="1"/>
      <c r="DC18" s="2"/>
      <c r="DD18" s="2"/>
      <c r="DE18" s="2"/>
      <c r="DF18" s="2"/>
      <c r="DG18" s="2"/>
      <c r="DH18" s="7">
        <f t="shared" si="33"/>
        <v>0</v>
      </c>
      <c r="DI18" s="18">
        <f t="shared" si="34"/>
        <v>0</v>
      </c>
      <c r="DJ18" s="6">
        <f t="shared" si="35"/>
        <v>0</v>
      </c>
      <c r="DK18" s="19">
        <f t="shared" si="36"/>
        <v>0</v>
      </c>
    </row>
    <row r="19" spans="1:115">
      <c r="A19" s="24">
        <v>19</v>
      </c>
      <c r="B19" s="9" t="s">
        <v>103</v>
      </c>
      <c r="C19" s="52"/>
      <c r="D19" s="52"/>
      <c r="E19" s="52" t="s">
        <v>80</v>
      </c>
      <c r="F19" s="52" t="s">
        <v>123</v>
      </c>
      <c r="G19" s="52"/>
      <c r="H19" s="20" t="str">
        <f t="shared" si="37"/>
        <v/>
      </c>
      <c r="I19" s="16" t="str">
        <f ca="1">IF(AND($I$2="Y",K19&gt;0,OR(AND(H19=1,H28=10),AND(H19=2,H37=20),AND(H19=3,H46=30),AND(H19=4,H55=40),AND(H19=5,H64=50),AND(H19=6,H73=60),AND(H19=7,H82=70),AND(H19=8,H91=80),AND(H19=9,H100=90),AND(H19=10,H109=100))),VLOOKUP(K19-1,SortLookup!$A$13:$B$16,2,FALSE),"")</f>
        <v/>
      </c>
      <c r="J19" s="15">
        <f ca="1">IF(ISNA(VLOOKUP(F19,SortLookup!$A$1:$B$5,2,FALSE))," ",VLOOKUP(F19,SortLookup!$A$1:$B$5,2,FALSE))</f>
        <v>0</v>
      </c>
      <c r="K19" s="21" t="str">
        <f ca="1">IF(ISNA(VLOOKUP(G19,SortLookup!$A$7:$B$11,2,FALSE))," ",VLOOKUP(G19,SortLookup!$A$7:$B$11,2,FALSE))</f>
        <v xml:space="preserve"> </v>
      </c>
      <c r="L19" s="36">
        <f t="shared" si="0"/>
        <v>123.88</v>
      </c>
      <c r="M19" s="37">
        <f t="shared" si="1"/>
        <v>101.38</v>
      </c>
      <c r="N19" s="8">
        <f t="shared" si="2"/>
        <v>8</v>
      </c>
      <c r="O19" s="40">
        <f t="shared" si="3"/>
        <v>14.5</v>
      </c>
      <c r="P19" s="41">
        <f t="shared" si="4"/>
        <v>29</v>
      </c>
      <c r="Q19" s="22">
        <v>30.1</v>
      </c>
      <c r="R19" s="1"/>
      <c r="S19" s="1"/>
      <c r="T19" s="1"/>
      <c r="U19" s="1"/>
      <c r="V19" s="1"/>
      <c r="W19" s="1"/>
      <c r="X19" s="2">
        <v>19</v>
      </c>
      <c r="Y19" s="2"/>
      <c r="Z19" s="2">
        <v>1</v>
      </c>
      <c r="AA19" s="2"/>
      <c r="AB19" s="23"/>
      <c r="AC19" s="7">
        <f t="shared" si="5"/>
        <v>30.1</v>
      </c>
      <c r="AD19" s="18">
        <f t="shared" si="6"/>
        <v>9.5</v>
      </c>
      <c r="AE19" s="6">
        <f t="shared" si="7"/>
        <v>5</v>
      </c>
      <c r="AF19" s="19">
        <f t="shared" si="8"/>
        <v>44.6</v>
      </c>
      <c r="AG19" s="22">
        <v>22.1</v>
      </c>
      <c r="AH19" s="1"/>
      <c r="AI19" s="1"/>
      <c r="AJ19" s="1"/>
      <c r="AK19" s="2">
        <v>5</v>
      </c>
      <c r="AL19" s="2">
        <v>1</v>
      </c>
      <c r="AM19" s="2"/>
      <c r="AN19" s="2"/>
      <c r="AO19" s="2"/>
      <c r="AP19" s="7">
        <f t="shared" si="9"/>
        <v>22.1</v>
      </c>
      <c r="AQ19" s="18">
        <f t="shared" si="10"/>
        <v>2.5</v>
      </c>
      <c r="AR19" s="6">
        <f t="shared" si="11"/>
        <v>3</v>
      </c>
      <c r="AS19" s="19">
        <f t="shared" si="12"/>
        <v>27.6</v>
      </c>
      <c r="AT19" s="22">
        <v>27.53</v>
      </c>
      <c r="AU19" s="1"/>
      <c r="AV19" s="1"/>
      <c r="AW19" s="2">
        <v>3</v>
      </c>
      <c r="AX19" s="2"/>
      <c r="AY19" s="2"/>
      <c r="AZ19" s="2"/>
      <c r="BA19" s="2"/>
      <c r="BB19" s="7">
        <f t="shared" si="13"/>
        <v>27.53</v>
      </c>
      <c r="BC19" s="18">
        <f t="shared" si="14"/>
        <v>1.5</v>
      </c>
      <c r="BD19" s="6">
        <f t="shared" si="15"/>
        <v>0</v>
      </c>
      <c r="BE19" s="19">
        <f t="shared" si="16"/>
        <v>29.03</v>
      </c>
      <c r="BF19" s="22">
        <v>4.29</v>
      </c>
      <c r="BG19" s="1">
        <v>4.63</v>
      </c>
      <c r="BH19" s="1">
        <v>6.34</v>
      </c>
      <c r="BI19" s="1">
        <v>6.39</v>
      </c>
      <c r="BJ19" s="2">
        <v>2</v>
      </c>
      <c r="BK19" s="2"/>
      <c r="BL19" s="2"/>
      <c r="BM19" s="2"/>
      <c r="BN19" s="2"/>
      <c r="BO19" s="7">
        <f t="shared" si="38"/>
        <v>21.65</v>
      </c>
      <c r="BP19" s="18">
        <f t="shared" si="18"/>
        <v>1</v>
      </c>
      <c r="BQ19" s="6">
        <f t="shared" si="19"/>
        <v>0</v>
      </c>
      <c r="BR19" s="19">
        <f t="shared" si="20"/>
        <v>22.65</v>
      </c>
      <c r="BS19" s="22"/>
      <c r="BT19" s="1"/>
      <c r="BU19" s="1"/>
      <c r="BV19" s="2"/>
      <c r="BW19" s="2"/>
      <c r="BX19" s="2"/>
      <c r="BY19" s="2"/>
      <c r="BZ19" s="2"/>
      <c r="CA19" s="7">
        <f t="shared" si="21"/>
        <v>0</v>
      </c>
      <c r="CB19" s="18">
        <f t="shared" si="22"/>
        <v>0</v>
      </c>
      <c r="CC19" s="6">
        <f t="shared" si="23"/>
        <v>0</v>
      </c>
      <c r="CD19" s="19">
        <f t="shared" si="24"/>
        <v>0</v>
      </c>
      <c r="CE19" s="22"/>
      <c r="CF19" s="1"/>
      <c r="CG19" s="2"/>
      <c r="CH19" s="2"/>
      <c r="CI19" s="2"/>
      <c r="CJ19" s="2"/>
      <c r="CK19" s="2"/>
      <c r="CL19" s="7">
        <f t="shared" si="25"/>
        <v>0</v>
      </c>
      <c r="CM19" s="18">
        <f t="shared" si="26"/>
        <v>0</v>
      </c>
      <c r="CN19" s="6">
        <f t="shared" si="27"/>
        <v>0</v>
      </c>
      <c r="CO19" s="19">
        <f t="shared" si="28"/>
        <v>0</v>
      </c>
      <c r="CP19" s="22"/>
      <c r="CQ19" s="1"/>
      <c r="CR19" s="2"/>
      <c r="CS19" s="2"/>
      <c r="CT19" s="2"/>
      <c r="CU19" s="2"/>
      <c r="CV19" s="2"/>
      <c r="CW19" s="7">
        <f t="shared" si="29"/>
        <v>0</v>
      </c>
      <c r="CX19" s="18">
        <f t="shared" si="30"/>
        <v>0</v>
      </c>
      <c r="CY19" s="6">
        <f t="shared" si="31"/>
        <v>0</v>
      </c>
      <c r="CZ19" s="19">
        <f t="shared" si="32"/>
        <v>0</v>
      </c>
      <c r="DA19" s="22"/>
      <c r="DB19" s="1"/>
      <c r="DC19" s="2"/>
      <c r="DD19" s="2"/>
      <c r="DE19" s="2"/>
      <c r="DF19" s="2"/>
      <c r="DG19" s="2"/>
      <c r="DH19" s="7">
        <f t="shared" si="33"/>
        <v>0</v>
      </c>
      <c r="DI19" s="18">
        <f t="shared" si="34"/>
        <v>0</v>
      </c>
      <c r="DJ19" s="6">
        <f t="shared" si="35"/>
        <v>0</v>
      </c>
      <c r="DK19" s="19">
        <f t="shared" si="36"/>
        <v>0</v>
      </c>
    </row>
    <row r="20" spans="1:115">
      <c r="A20" s="24">
        <v>28</v>
      </c>
      <c r="B20" s="9" t="s">
        <v>104</v>
      </c>
      <c r="C20" s="52"/>
      <c r="D20" s="52"/>
      <c r="E20" s="52" t="s">
        <v>27</v>
      </c>
      <c r="F20" s="52" t="s">
        <v>124</v>
      </c>
      <c r="G20" s="52"/>
      <c r="H20" s="20" t="str">
        <f t="shared" si="37"/>
        <v/>
      </c>
      <c r="I20" s="16" t="str">
        <f ca="1">IF(AND($I$2="Y",K20&gt;0,OR(AND(H20=1,H29=10),AND(H20=2,H38=20),AND(H20=3,H47=30),AND(H20=4,H56=40),AND(H20=5,H65=50),AND(H20=6,H74=60),AND(H20=7,H83=70),AND(H20=8,H92=80),AND(H20=9,H101=90),AND(H20=10,H110=100))),VLOOKUP(K20-1,SortLookup!$A$13:$B$16,2,FALSE),"")</f>
        <v/>
      </c>
      <c r="J20" s="15">
        <f ca="1">IF(ISNA(VLOOKUP(F20,SortLookup!$A$1:$B$5,2,FALSE))," ",VLOOKUP(F20,SortLookup!$A$1:$B$5,2,FALSE))</f>
        <v>2</v>
      </c>
      <c r="K20" s="21" t="str">
        <f ca="1">IF(ISNA(VLOOKUP(G20,SortLookup!$A$7:$B$11,2,FALSE))," ",VLOOKUP(G20,SortLookup!$A$7:$B$11,2,FALSE))</f>
        <v xml:space="preserve"> </v>
      </c>
      <c r="L20" s="36">
        <f t="shared" ref="L20:L37" si="39">M20+N20+O20</f>
        <v>125.15</v>
      </c>
      <c r="M20" s="37">
        <f t="shared" ref="M20:M37" si="40">AC20+AP20+BB20+BO20+CA20+CL20+CW20+DH20</f>
        <v>93.15</v>
      </c>
      <c r="N20" s="8">
        <f t="shared" ref="N20:N37" si="41">AE20+AR20+BD20+BQ20+CC20+CN20+CY20+DJ20</f>
        <v>10</v>
      </c>
      <c r="O20" s="40">
        <f t="shared" ref="O20:O37" si="42">P20/2</f>
        <v>22</v>
      </c>
      <c r="P20" s="41">
        <f t="shared" ref="P20:P37" si="43">X20+AK20+AW20+BJ20+BV20+CG20+CR20+DC20</f>
        <v>44</v>
      </c>
      <c r="Q20" s="22">
        <v>28.15</v>
      </c>
      <c r="R20" s="1"/>
      <c r="S20" s="1"/>
      <c r="T20" s="1"/>
      <c r="U20" s="1"/>
      <c r="V20" s="1"/>
      <c r="W20" s="1"/>
      <c r="X20" s="2">
        <v>22</v>
      </c>
      <c r="Y20" s="2"/>
      <c r="Z20" s="2">
        <v>2</v>
      </c>
      <c r="AA20" s="2"/>
      <c r="AB20" s="23"/>
      <c r="AC20" s="7">
        <f t="shared" ref="AC20:AC37" si="44">Q20+R20+S20+T20+U20+V20+W20</f>
        <v>28.15</v>
      </c>
      <c r="AD20" s="18">
        <f t="shared" ref="AD20:AD37" si="45">X20/2</f>
        <v>11</v>
      </c>
      <c r="AE20" s="6">
        <f t="shared" ref="AE20:AE37" si="46">(Y20*3)+(Z20*5)+(AA20*5)+(AB20*20)</f>
        <v>10</v>
      </c>
      <c r="AF20" s="19">
        <f t="shared" si="8"/>
        <v>49.15</v>
      </c>
      <c r="AG20" s="22">
        <v>19.32</v>
      </c>
      <c r="AH20" s="1"/>
      <c r="AI20" s="1"/>
      <c r="AJ20" s="1"/>
      <c r="AK20" s="2">
        <v>13</v>
      </c>
      <c r="AL20" s="2"/>
      <c r="AM20" s="2"/>
      <c r="AN20" s="2"/>
      <c r="AO20" s="2"/>
      <c r="AP20" s="7">
        <f t="shared" ref="AP20:AP37" si="47">AG20+AH20+AI20+AJ20</f>
        <v>19.32</v>
      </c>
      <c r="AQ20" s="18">
        <f t="shared" ref="AQ20:AQ37" si="48">AK20/2</f>
        <v>6.5</v>
      </c>
      <c r="AR20" s="6">
        <f t="shared" ref="AR20:AR37" si="49">(AL20*3)+(AM20*5)+(AN20*5)+(AO20*20)</f>
        <v>0</v>
      </c>
      <c r="AS20" s="19">
        <f t="shared" si="12"/>
        <v>25.82</v>
      </c>
      <c r="AT20" s="22">
        <v>24</v>
      </c>
      <c r="AU20" s="1"/>
      <c r="AV20" s="1"/>
      <c r="AW20" s="2">
        <v>4</v>
      </c>
      <c r="AX20" s="2"/>
      <c r="AY20" s="2"/>
      <c r="AZ20" s="2"/>
      <c r="BA20" s="2"/>
      <c r="BB20" s="7">
        <f t="shared" ref="BB20:BB37" si="50">AT20+AU20+AV20</f>
        <v>24</v>
      </c>
      <c r="BC20" s="18">
        <f t="shared" ref="BC20:BC37" si="51">AW20/2</f>
        <v>2</v>
      </c>
      <c r="BD20" s="6">
        <f t="shared" ref="BD20:BD37" si="52">(AX20*3)+(AY20*5)+(AZ20*5)+(BA20*20)</f>
        <v>0</v>
      </c>
      <c r="BE20" s="19">
        <f t="shared" si="16"/>
        <v>26</v>
      </c>
      <c r="BF20" s="22">
        <v>4.6900000000000004</v>
      </c>
      <c r="BG20" s="1">
        <v>4.47</v>
      </c>
      <c r="BH20" s="1">
        <v>5.29</v>
      </c>
      <c r="BI20" s="1">
        <v>7.23</v>
      </c>
      <c r="BJ20" s="2">
        <v>5</v>
      </c>
      <c r="BK20" s="2"/>
      <c r="BL20" s="2"/>
      <c r="BM20" s="2"/>
      <c r="BN20" s="2"/>
      <c r="BO20" s="7">
        <f t="shared" si="17"/>
        <v>21.68</v>
      </c>
      <c r="BP20" s="18">
        <f t="shared" ref="BP20:BP37" si="53">BJ20/2</f>
        <v>2.5</v>
      </c>
      <c r="BQ20" s="6">
        <f t="shared" ref="BQ20:BQ37" si="54">(BK20*3)+(BL20*5)+(BM20*5)+(BN20*20)</f>
        <v>0</v>
      </c>
      <c r="BR20" s="19">
        <f t="shared" si="20"/>
        <v>24.18</v>
      </c>
      <c r="BS20" s="22"/>
      <c r="BT20" s="1"/>
      <c r="BU20" s="1"/>
      <c r="BV20" s="2"/>
      <c r="BW20" s="2"/>
      <c r="BX20" s="2"/>
      <c r="BY20" s="2"/>
      <c r="BZ20" s="2"/>
      <c r="CA20" s="7">
        <f t="shared" ref="CA20:CA37" si="55">BS20+BT20+BU20</f>
        <v>0</v>
      </c>
      <c r="CB20" s="18">
        <f t="shared" ref="CB20:CB37" si="56">BV20/2</f>
        <v>0</v>
      </c>
      <c r="CC20" s="6">
        <f t="shared" ref="CC20:CC37" si="57">(BW20*3)+(BX20*5)+(BY20*5)+(BZ20*20)</f>
        <v>0</v>
      </c>
      <c r="CD20" s="19">
        <f t="shared" si="24"/>
        <v>0</v>
      </c>
      <c r="CE20" s="22"/>
      <c r="CF20" s="1"/>
      <c r="CG20" s="2"/>
      <c r="CH20" s="2"/>
      <c r="CI20" s="2"/>
      <c r="CJ20" s="2"/>
      <c r="CK20" s="2"/>
      <c r="CL20" s="7">
        <f t="shared" ref="CL20:CL37" si="58">CE20+CF20</f>
        <v>0</v>
      </c>
      <c r="CM20" s="18">
        <f t="shared" ref="CM20:CM37" si="59">CG20/2</f>
        <v>0</v>
      </c>
      <c r="CN20" s="6">
        <f t="shared" ref="CN20:CN37" si="60">(CH20*3)+(CI20*5)+(CJ20*5)+(CK20*20)</f>
        <v>0</v>
      </c>
      <c r="CO20" s="19">
        <f t="shared" si="28"/>
        <v>0</v>
      </c>
      <c r="CP20" s="22"/>
      <c r="CQ20" s="1"/>
      <c r="CR20" s="2"/>
      <c r="CS20" s="2"/>
      <c r="CT20" s="2"/>
      <c r="CU20" s="2"/>
      <c r="CV20" s="2"/>
      <c r="CW20" s="7">
        <f t="shared" ref="CW20:CW37" si="61">CP20+CQ20</f>
        <v>0</v>
      </c>
      <c r="CX20" s="18">
        <f t="shared" ref="CX20:CX37" si="62">CR20/2</f>
        <v>0</v>
      </c>
      <c r="CY20" s="6">
        <f t="shared" ref="CY20:CY37" si="63">(CS20*3)+(CT20*5)+(CU20*5)+(CV20*20)</f>
        <v>0</v>
      </c>
      <c r="CZ20" s="19">
        <f t="shared" si="32"/>
        <v>0</v>
      </c>
      <c r="DA20" s="22"/>
      <c r="DB20" s="1"/>
      <c r="DC20" s="2"/>
      <c r="DD20" s="2"/>
      <c r="DE20" s="2"/>
      <c r="DF20" s="2"/>
      <c r="DG20" s="2"/>
      <c r="DH20" s="7">
        <f t="shared" ref="DH20:DH37" si="64">DA20+DB20</f>
        <v>0</v>
      </c>
      <c r="DI20" s="18">
        <f t="shared" ref="DI20:DI37" si="65">DC20/2</f>
        <v>0</v>
      </c>
      <c r="DJ20" s="6">
        <f t="shared" ref="DJ20:DJ37" si="66">(DD20*3)+(DE20*5)+(DF20*5)+(DG20*20)</f>
        <v>0</v>
      </c>
      <c r="DK20" s="19">
        <f t="shared" si="36"/>
        <v>0</v>
      </c>
    </row>
    <row r="21" spans="1:115">
      <c r="A21" s="24">
        <v>16</v>
      </c>
      <c r="B21" s="9" t="s">
        <v>105</v>
      </c>
      <c r="C21" s="52"/>
      <c r="D21" s="52"/>
      <c r="E21" s="52" t="s">
        <v>80</v>
      </c>
      <c r="F21" s="52" t="s">
        <v>123</v>
      </c>
      <c r="G21" s="52"/>
      <c r="H21" s="20" t="str">
        <f t="shared" si="37"/>
        <v/>
      </c>
      <c r="I21" s="16" t="str">
        <f ca="1">IF(AND($I$2="Y",K21&gt;0,OR(AND(H21=1,H30=10),AND(H21=2,H39=20),AND(H21=3,H48=30),AND(H21=4,H57=40),AND(H21=5,H66=50),AND(H21=6,H75=60),AND(H21=7,H84=70),AND(H21=8,H93=80),AND(H21=9,H102=90),AND(H21=10,H111=100))),VLOOKUP(K21-1,SortLookup!$A$13:$B$16,2,FALSE),"")</f>
        <v/>
      </c>
      <c r="J21" s="15">
        <f ca="1">IF(ISNA(VLOOKUP(F21,SortLookup!$A$1:$B$5,2,FALSE))," ",VLOOKUP(F21,SortLookup!$A$1:$B$5,2,FALSE))</f>
        <v>0</v>
      </c>
      <c r="K21" s="21" t="str">
        <f ca="1">IF(ISNA(VLOOKUP(G21,SortLookup!$A$7:$B$11,2,FALSE))," ",VLOOKUP(G21,SortLookup!$A$7:$B$11,2,FALSE))</f>
        <v xml:space="preserve"> </v>
      </c>
      <c r="L21" s="36">
        <f t="shared" si="39"/>
        <v>125.47</v>
      </c>
      <c r="M21" s="37">
        <f t="shared" si="40"/>
        <v>85.97</v>
      </c>
      <c r="N21" s="8">
        <f t="shared" si="41"/>
        <v>5</v>
      </c>
      <c r="O21" s="40">
        <f t="shared" si="42"/>
        <v>34.5</v>
      </c>
      <c r="P21" s="41">
        <f t="shared" si="43"/>
        <v>69</v>
      </c>
      <c r="Q21" s="22">
        <v>29.68</v>
      </c>
      <c r="R21" s="1"/>
      <c r="S21" s="1"/>
      <c r="T21" s="1"/>
      <c r="U21" s="1"/>
      <c r="V21" s="1"/>
      <c r="W21" s="1"/>
      <c r="X21" s="2">
        <v>16</v>
      </c>
      <c r="Y21" s="2"/>
      <c r="Z21" s="2"/>
      <c r="AA21" s="2"/>
      <c r="AB21" s="23"/>
      <c r="AC21" s="7">
        <f t="shared" si="44"/>
        <v>29.68</v>
      </c>
      <c r="AD21" s="18">
        <f t="shared" si="45"/>
        <v>8</v>
      </c>
      <c r="AE21" s="6">
        <f t="shared" si="46"/>
        <v>0</v>
      </c>
      <c r="AF21" s="19">
        <f t="shared" si="8"/>
        <v>37.68</v>
      </c>
      <c r="AG21" s="22">
        <v>17.72</v>
      </c>
      <c r="AH21" s="1"/>
      <c r="AI21" s="1"/>
      <c r="AJ21" s="1"/>
      <c r="AK21" s="2">
        <v>17</v>
      </c>
      <c r="AL21" s="2"/>
      <c r="AM21" s="2"/>
      <c r="AN21" s="2"/>
      <c r="AO21" s="2"/>
      <c r="AP21" s="7">
        <f t="shared" si="47"/>
        <v>17.72</v>
      </c>
      <c r="AQ21" s="18">
        <f t="shared" si="48"/>
        <v>8.5</v>
      </c>
      <c r="AR21" s="6">
        <f t="shared" si="49"/>
        <v>0</v>
      </c>
      <c r="AS21" s="19">
        <f t="shared" si="12"/>
        <v>26.22</v>
      </c>
      <c r="AT21" s="22">
        <v>20.21</v>
      </c>
      <c r="AU21" s="1"/>
      <c r="AV21" s="1"/>
      <c r="AW21" s="2">
        <v>25</v>
      </c>
      <c r="AX21" s="2"/>
      <c r="AY21" s="2"/>
      <c r="AZ21" s="2"/>
      <c r="BA21" s="2"/>
      <c r="BB21" s="7">
        <f t="shared" si="50"/>
        <v>20.21</v>
      </c>
      <c r="BC21" s="18">
        <f t="shared" si="51"/>
        <v>12.5</v>
      </c>
      <c r="BD21" s="6">
        <f t="shared" si="52"/>
        <v>0</v>
      </c>
      <c r="BE21" s="19">
        <f t="shared" si="16"/>
        <v>32.71</v>
      </c>
      <c r="BF21" s="22">
        <v>3.5</v>
      </c>
      <c r="BG21" s="1">
        <v>4.76</v>
      </c>
      <c r="BH21" s="1">
        <v>4.54</v>
      </c>
      <c r="BI21" s="1">
        <v>5.56</v>
      </c>
      <c r="BJ21" s="2">
        <v>11</v>
      </c>
      <c r="BK21" s="2"/>
      <c r="BL21" s="2">
        <v>1</v>
      </c>
      <c r="BM21" s="2"/>
      <c r="BN21" s="2"/>
      <c r="BO21" s="7">
        <f t="shared" si="17"/>
        <v>18.36</v>
      </c>
      <c r="BP21" s="18">
        <f t="shared" si="53"/>
        <v>5.5</v>
      </c>
      <c r="BQ21" s="6">
        <f t="shared" si="54"/>
        <v>5</v>
      </c>
      <c r="BR21" s="19">
        <f t="shared" si="20"/>
        <v>28.86</v>
      </c>
      <c r="BS21" s="22"/>
      <c r="BT21" s="1"/>
      <c r="BU21" s="1"/>
      <c r="BV21" s="2"/>
      <c r="BW21" s="2"/>
      <c r="BX21" s="2"/>
      <c r="BY21" s="2"/>
      <c r="BZ21" s="2"/>
      <c r="CA21" s="7">
        <f t="shared" si="55"/>
        <v>0</v>
      </c>
      <c r="CB21" s="18">
        <f t="shared" si="56"/>
        <v>0</v>
      </c>
      <c r="CC21" s="6">
        <f t="shared" si="57"/>
        <v>0</v>
      </c>
      <c r="CD21" s="19">
        <f t="shared" si="24"/>
        <v>0</v>
      </c>
      <c r="CE21" s="22"/>
      <c r="CF21" s="1"/>
      <c r="CG21" s="2"/>
      <c r="CH21" s="2"/>
      <c r="CI21" s="2"/>
      <c r="CJ21" s="2"/>
      <c r="CK21" s="2"/>
      <c r="CL21" s="7">
        <f t="shared" si="58"/>
        <v>0</v>
      </c>
      <c r="CM21" s="18">
        <f t="shared" si="59"/>
        <v>0</v>
      </c>
      <c r="CN21" s="6">
        <f t="shared" si="60"/>
        <v>0</v>
      </c>
      <c r="CO21" s="19">
        <f t="shared" si="28"/>
        <v>0</v>
      </c>
      <c r="CP21" s="22"/>
      <c r="CQ21" s="1"/>
      <c r="CR21" s="2"/>
      <c r="CS21" s="2"/>
      <c r="CT21" s="2"/>
      <c r="CU21" s="2"/>
      <c r="CV21" s="2"/>
      <c r="CW21" s="7">
        <f t="shared" si="61"/>
        <v>0</v>
      </c>
      <c r="CX21" s="18">
        <f t="shared" si="62"/>
        <v>0</v>
      </c>
      <c r="CY21" s="6">
        <f t="shared" si="63"/>
        <v>0</v>
      </c>
      <c r="CZ21" s="19">
        <f t="shared" si="32"/>
        <v>0</v>
      </c>
      <c r="DA21" s="22"/>
      <c r="DB21" s="1"/>
      <c r="DC21" s="2"/>
      <c r="DD21" s="2"/>
      <c r="DE21" s="2"/>
      <c r="DF21" s="2"/>
      <c r="DG21" s="2"/>
      <c r="DH21" s="7">
        <f t="shared" si="64"/>
        <v>0</v>
      </c>
      <c r="DI21" s="18">
        <f t="shared" si="65"/>
        <v>0</v>
      </c>
      <c r="DJ21" s="6">
        <f t="shared" si="66"/>
        <v>0</v>
      </c>
      <c r="DK21" s="19">
        <f t="shared" si="36"/>
        <v>0</v>
      </c>
    </row>
    <row r="22" spans="1:115">
      <c r="A22" s="24">
        <v>18</v>
      </c>
      <c r="B22" s="9" t="s">
        <v>106</v>
      </c>
      <c r="C22" s="52"/>
      <c r="D22" s="52"/>
      <c r="E22" s="52" t="s">
        <v>27</v>
      </c>
      <c r="F22" s="52" t="s">
        <v>123</v>
      </c>
      <c r="G22" s="52"/>
      <c r="H22" s="20" t="str">
        <f t="shared" si="37"/>
        <v/>
      </c>
      <c r="I22" s="16" t="str">
        <f ca="1">IF(AND($I$2="Y",K22&gt;0,OR(AND(H22=1,H31=10),AND(H22=2,H40=20),AND(H22=3,H49=30),AND(H22=4,H58=40),AND(H22=5,H67=50),AND(H22=6,H76=60),AND(H22=7,H85=70),AND(H22=8,H94=80),AND(H22=9,H103=90),AND(H22=10,H112=100))),VLOOKUP(K22-1,SortLookup!$A$13:$B$16,2,FALSE),"")</f>
        <v/>
      </c>
      <c r="J22" s="15">
        <f ca="1">IF(ISNA(VLOOKUP(F22,SortLookup!$A$1:$B$5,2,FALSE))," ",VLOOKUP(F22,SortLookup!$A$1:$B$5,2,FALSE))</f>
        <v>0</v>
      </c>
      <c r="K22" s="21" t="str">
        <f ca="1">IF(ISNA(VLOOKUP(G22,SortLookup!$A$7:$B$11,2,FALSE))," ",VLOOKUP(G22,SortLookup!$A$7:$B$11,2,FALSE))</f>
        <v xml:space="preserve"> </v>
      </c>
      <c r="L22" s="36">
        <f t="shared" si="39"/>
        <v>133.78</v>
      </c>
      <c r="M22" s="37">
        <f t="shared" si="40"/>
        <v>92.78</v>
      </c>
      <c r="N22" s="8">
        <f t="shared" si="41"/>
        <v>11</v>
      </c>
      <c r="O22" s="40">
        <f t="shared" si="42"/>
        <v>30</v>
      </c>
      <c r="P22" s="41">
        <f t="shared" si="43"/>
        <v>60</v>
      </c>
      <c r="Q22" s="22">
        <v>32.979999999999997</v>
      </c>
      <c r="R22" s="1"/>
      <c r="S22" s="1"/>
      <c r="T22" s="1"/>
      <c r="U22" s="1"/>
      <c r="V22" s="1"/>
      <c r="W22" s="1"/>
      <c r="X22" s="2">
        <v>18</v>
      </c>
      <c r="Y22" s="2"/>
      <c r="Z22" s="2"/>
      <c r="AA22" s="2"/>
      <c r="AB22" s="23"/>
      <c r="AC22" s="7">
        <f t="shared" si="44"/>
        <v>32.979999999999997</v>
      </c>
      <c r="AD22" s="18">
        <f t="shared" si="45"/>
        <v>9</v>
      </c>
      <c r="AE22" s="6">
        <f t="shared" si="46"/>
        <v>0</v>
      </c>
      <c r="AF22" s="19">
        <f t="shared" si="8"/>
        <v>41.98</v>
      </c>
      <c r="AG22" s="22">
        <v>15.4</v>
      </c>
      <c r="AH22" s="1"/>
      <c r="AI22" s="1"/>
      <c r="AJ22" s="1"/>
      <c r="AK22" s="2">
        <v>15</v>
      </c>
      <c r="AL22" s="2">
        <v>1</v>
      </c>
      <c r="AM22" s="2"/>
      <c r="AN22" s="2"/>
      <c r="AO22" s="2"/>
      <c r="AP22" s="7">
        <f t="shared" si="47"/>
        <v>15.4</v>
      </c>
      <c r="AQ22" s="18">
        <f t="shared" si="48"/>
        <v>7.5</v>
      </c>
      <c r="AR22" s="6">
        <f t="shared" si="49"/>
        <v>3</v>
      </c>
      <c r="AS22" s="19">
        <f t="shared" si="12"/>
        <v>25.9</v>
      </c>
      <c r="AT22" s="22">
        <v>28.69</v>
      </c>
      <c r="AU22" s="1"/>
      <c r="AV22" s="1"/>
      <c r="AW22" s="2">
        <v>15</v>
      </c>
      <c r="AX22" s="2">
        <v>1</v>
      </c>
      <c r="AY22" s="2"/>
      <c r="AZ22" s="2"/>
      <c r="BA22" s="2"/>
      <c r="BB22" s="7">
        <f t="shared" si="50"/>
        <v>28.69</v>
      </c>
      <c r="BC22" s="18">
        <f t="shared" si="51"/>
        <v>7.5</v>
      </c>
      <c r="BD22" s="6">
        <f t="shared" si="52"/>
        <v>3</v>
      </c>
      <c r="BE22" s="19">
        <f t="shared" si="16"/>
        <v>39.19</v>
      </c>
      <c r="BF22" s="22">
        <v>3.18</v>
      </c>
      <c r="BG22" s="1">
        <v>3.09</v>
      </c>
      <c r="BH22" s="1">
        <v>3.93</v>
      </c>
      <c r="BI22" s="1">
        <v>5.51</v>
      </c>
      <c r="BJ22" s="2">
        <v>12</v>
      </c>
      <c r="BK22" s="2"/>
      <c r="BL22" s="2">
        <v>1</v>
      </c>
      <c r="BM22" s="2"/>
      <c r="BN22" s="2"/>
      <c r="BO22" s="7">
        <f t="shared" si="17"/>
        <v>15.71</v>
      </c>
      <c r="BP22" s="18">
        <f t="shared" si="53"/>
        <v>6</v>
      </c>
      <c r="BQ22" s="6">
        <f t="shared" si="54"/>
        <v>5</v>
      </c>
      <c r="BR22" s="19">
        <f t="shared" si="20"/>
        <v>26.71</v>
      </c>
      <c r="BS22" s="22"/>
      <c r="BT22" s="1"/>
      <c r="BU22" s="1"/>
      <c r="BV22" s="2"/>
      <c r="BW22" s="2"/>
      <c r="BX22" s="2"/>
      <c r="BY22" s="2"/>
      <c r="BZ22" s="2"/>
      <c r="CA22" s="7">
        <f t="shared" si="55"/>
        <v>0</v>
      </c>
      <c r="CB22" s="18">
        <f t="shared" si="56"/>
        <v>0</v>
      </c>
      <c r="CC22" s="6">
        <f t="shared" si="57"/>
        <v>0</v>
      </c>
      <c r="CD22" s="19">
        <f t="shared" si="24"/>
        <v>0</v>
      </c>
      <c r="CE22" s="22"/>
      <c r="CF22" s="1"/>
      <c r="CG22" s="2"/>
      <c r="CH22" s="2"/>
      <c r="CI22" s="2"/>
      <c r="CJ22" s="2"/>
      <c r="CK22" s="2"/>
      <c r="CL22" s="7">
        <f t="shared" si="58"/>
        <v>0</v>
      </c>
      <c r="CM22" s="18">
        <f t="shared" si="59"/>
        <v>0</v>
      </c>
      <c r="CN22" s="6">
        <f t="shared" si="60"/>
        <v>0</v>
      </c>
      <c r="CO22" s="19">
        <f t="shared" si="28"/>
        <v>0</v>
      </c>
      <c r="CP22" s="22"/>
      <c r="CQ22" s="1"/>
      <c r="CR22" s="2"/>
      <c r="CS22" s="2"/>
      <c r="CT22" s="2"/>
      <c r="CU22" s="2"/>
      <c r="CV22" s="2"/>
      <c r="CW22" s="7">
        <f t="shared" si="61"/>
        <v>0</v>
      </c>
      <c r="CX22" s="18">
        <f t="shared" si="62"/>
        <v>0</v>
      </c>
      <c r="CY22" s="6">
        <f t="shared" si="63"/>
        <v>0</v>
      </c>
      <c r="CZ22" s="19">
        <f t="shared" si="32"/>
        <v>0</v>
      </c>
      <c r="DA22" s="22"/>
      <c r="DB22" s="1"/>
      <c r="DC22" s="2"/>
      <c r="DD22" s="2"/>
      <c r="DE22" s="2"/>
      <c r="DF22" s="2"/>
      <c r="DG22" s="2"/>
      <c r="DH22" s="7">
        <f t="shared" si="64"/>
        <v>0</v>
      </c>
      <c r="DI22" s="18">
        <f t="shared" si="65"/>
        <v>0</v>
      </c>
      <c r="DJ22" s="6">
        <f t="shared" si="66"/>
        <v>0</v>
      </c>
      <c r="DK22" s="19">
        <f t="shared" si="36"/>
        <v>0</v>
      </c>
    </row>
    <row r="23" spans="1:115">
      <c r="A23" s="24">
        <v>26</v>
      </c>
      <c r="B23" s="9" t="s">
        <v>107</v>
      </c>
      <c r="C23" s="52"/>
      <c r="D23" s="52"/>
      <c r="E23" s="52" t="s">
        <v>27</v>
      </c>
      <c r="F23" s="52" t="s">
        <v>124</v>
      </c>
      <c r="G23" s="52"/>
      <c r="H23" s="20" t="str">
        <f t="shared" si="37"/>
        <v/>
      </c>
      <c r="I23" s="16" t="str">
        <f ca="1">IF(AND($I$2="Y",K23&gt;0,OR(AND(H23=1,H32=10),AND(H23=2,H41=20),AND(H23=3,H50=30),AND(H23=4,H59=40),AND(H23=5,H68=50),AND(H23=6,H77=60),AND(H23=7,H86=70),AND(H23=8,H95=80),AND(H23=9,H104=90),AND(H23=10,H113=100))),VLOOKUP(K23-1,SortLookup!$A$13:$B$16,2,FALSE),"")</f>
        <v/>
      </c>
      <c r="J23" s="15">
        <f ca="1">IF(ISNA(VLOOKUP(F23,SortLookup!$A$1:$B$5,2,FALSE))," ",VLOOKUP(F23,SortLookup!$A$1:$B$5,2,FALSE))</f>
        <v>2</v>
      </c>
      <c r="K23" s="21" t="str">
        <f ca="1">IF(ISNA(VLOOKUP(G23,SortLookup!$A$7:$B$11,2,FALSE))," ",VLOOKUP(G23,SortLookup!$A$7:$B$11,2,FALSE))</f>
        <v xml:space="preserve"> </v>
      </c>
      <c r="L23" s="36">
        <f t="shared" si="39"/>
        <v>134.30000000000001</v>
      </c>
      <c r="M23" s="37">
        <f t="shared" si="40"/>
        <v>103.3</v>
      </c>
      <c r="N23" s="8">
        <f t="shared" si="41"/>
        <v>10</v>
      </c>
      <c r="O23" s="40">
        <f t="shared" si="42"/>
        <v>21</v>
      </c>
      <c r="P23" s="41">
        <f t="shared" si="43"/>
        <v>42</v>
      </c>
      <c r="Q23" s="22">
        <v>32.159999999999997</v>
      </c>
      <c r="R23" s="1"/>
      <c r="S23" s="1"/>
      <c r="T23" s="1"/>
      <c r="U23" s="1"/>
      <c r="V23" s="1"/>
      <c r="W23" s="1"/>
      <c r="X23" s="2">
        <v>26</v>
      </c>
      <c r="Y23" s="2"/>
      <c r="Z23" s="2">
        <v>2</v>
      </c>
      <c r="AA23" s="2"/>
      <c r="AB23" s="23"/>
      <c r="AC23" s="7">
        <f t="shared" si="44"/>
        <v>32.159999999999997</v>
      </c>
      <c r="AD23" s="18">
        <f t="shared" si="45"/>
        <v>13</v>
      </c>
      <c r="AE23" s="6">
        <f t="shared" si="46"/>
        <v>10</v>
      </c>
      <c r="AF23" s="19">
        <f t="shared" si="8"/>
        <v>55.16</v>
      </c>
      <c r="AG23" s="22">
        <v>19.73</v>
      </c>
      <c r="AH23" s="1"/>
      <c r="AI23" s="1"/>
      <c r="AJ23" s="1"/>
      <c r="AK23" s="2">
        <v>6</v>
      </c>
      <c r="AL23" s="2"/>
      <c r="AM23" s="2"/>
      <c r="AN23" s="2"/>
      <c r="AO23" s="2"/>
      <c r="AP23" s="7">
        <f t="shared" si="47"/>
        <v>19.73</v>
      </c>
      <c r="AQ23" s="18">
        <f t="shared" si="48"/>
        <v>3</v>
      </c>
      <c r="AR23" s="6">
        <f t="shared" si="49"/>
        <v>0</v>
      </c>
      <c r="AS23" s="19">
        <f t="shared" si="12"/>
        <v>22.73</v>
      </c>
      <c r="AT23" s="22">
        <v>40.58</v>
      </c>
      <c r="AU23" s="1"/>
      <c r="AV23" s="1"/>
      <c r="AW23" s="2">
        <v>8</v>
      </c>
      <c r="AX23" s="2"/>
      <c r="AY23" s="2"/>
      <c r="AZ23" s="2"/>
      <c r="BA23" s="2"/>
      <c r="BB23" s="7">
        <f t="shared" si="50"/>
        <v>40.58</v>
      </c>
      <c r="BC23" s="18">
        <f t="shared" si="51"/>
        <v>4</v>
      </c>
      <c r="BD23" s="6">
        <f t="shared" si="52"/>
        <v>0</v>
      </c>
      <c r="BE23" s="19">
        <f t="shared" si="16"/>
        <v>44.58</v>
      </c>
      <c r="BF23" s="22">
        <v>2.4</v>
      </c>
      <c r="BG23" s="1">
        <v>2.54</v>
      </c>
      <c r="BH23" s="1">
        <v>2.84</v>
      </c>
      <c r="BI23" s="1">
        <v>3.05</v>
      </c>
      <c r="BJ23" s="2">
        <v>2</v>
      </c>
      <c r="BK23" s="2"/>
      <c r="BL23" s="2"/>
      <c r="BM23" s="2"/>
      <c r="BN23" s="2"/>
      <c r="BO23" s="7">
        <f t="shared" si="17"/>
        <v>10.83</v>
      </c>
      <c r="BP23" s="18">
        <f t="shared" si="53"/>
        <v>1</v>
      </c>
      <c r="BQ23" s="6">
        <f t="shared" si="54"/>
        <v>0</v>
      </c>
      <c r="BR23" s="19">
        <f t="shared" si="20"/>
        <v>11.83</v>
      </c>
      <c r="BS23" s="22"/>
      <c r="BT23" s="1"/>
      <c r="BU23" s="1"/>
      <c r="BV23" s="2"/>
      <c r="BW23" s="2"/>
      <c r="BX23" s="2"/>
      <c r="BY23" s="2"/>
      <c r="BZ23" s="2"/>
      <c r="CA23" s="7">
        <f t="shared" si="55"/>
        <v>0</v>
      </c>
      <c r="CB23" s="18">
        <f t="shared" si="56"/>
        <v>0</v>
      </c>
      <c r="CC23" s="6">
        <f t="shared" si="57"/>
        <v>0</v>
      </c>
      <c r="CD23" s="19">
        <f t="shared" si="24"/>
        <v>0</v>
      </c>
      <c r="CE23" s="22"/>
      <c r="CF23" s="1"/>
      <c r="CG23" s="2"/>
      <c r="CH23" s="2"/>
      <c r="CI23" s="2"/>
      <c r="CJ23" s="2"/>
      <c r="CK23" s="2"/>
      <c r="CL23" s="7">
        <f t="shared" si="58"/>
        <v>0</v>
      </c>
      <c r="CM23" s="18">
        <f t="shared" si="59"/>
        <v>0</v>
      </c>
      <c r="CN23" s="6">
        <f t="shared" si="60"/>
        <v>0</v>
      </c>
      <c r="CO23" s="19">
        <f t="shared" si="28"/>
        <v>0</v>
      </c>
      <c r="CP23" s="22"/>
      <c r="CQ23" s="1"/>
      <c r="CR23" s="2"/>
      <c r="CS23" s="2"/>
      <c r="CT23" s="2"/>
      <c r="CU23" s="2"/>
      <c r="CV23" s="2"/>
      <c r="CW23" s="7">
        <f t="shared" si="61"/>
        <v>0</v>
      </c>
      <c r="CX23" s="18">
        <f t="shared" si="62"/>
        <v>0</v>
      </c>
      <c r="CY23" s="6">
        <f t="shared" si="63"/>
        <v>0</v>
      </c>
      <c r="CZ23" s="19">
        <f t="shared" si="32"/>
        <v>0</v>
      </c>
      <c r="DA23" s="22"/>
      <c r="DB23" s="1"/>
      <c r="DC23" s="2"/>
      <c r="DD23" s="2"/>
      <c r="DE23" s="2"/>
      <c r="DF23" s="2"/>
      <c r="DG23" s="2"/>
      <c r="DH23" s="7">
        <f t="shared" si="64"/>
        <v>0</v>
      </c>
      <c r="DI23" s="18">
        <f t="shared" si="65"/>
        <v>0</v>
      </c>
      <c r="DJ23" s="6">
        <f t="shared" si="66"/>
        <v>0</v>
      </c>
      <c r="DK23" s="19">
        <f t="shared" si="36"/>
        <v>0</v>
      </c>
    </row>
    <row r="24" spans="1:115">
      <c r="A24" s="24">
        <v>33</v>
      </c>
      <c r="B24" s="9" t="s">
        <v>108</v>
      </c>
      <c r="C24" s="52"/>
      <c r="D24" s="52"/>
      <c r="E24" s="52" t="s">
        <v>27</v>
      </c>
      <c r="F24" s="52" t="s">
        <v>124</v>
      </c>
      <c r="G24" s="52"/>
      <c r="H24" s="20" t="str">
        <f t="shared" si="37"/>
        <v/>
      </c>
      <c r="I24" s="16" t="str">
        <f ca="1">IF(AND($I$2="Y",K24&gt;0,OR(AND(H24=1,H33=10),AND(H24=2,H42=20),AND(H24=3,H51=30),AND(H24=4,H60=40),AND(H24=5,H69=50),AND(H24=6,H78=60),AND(H24=7,H87=70),AND(H24=8,H96=80),AND(H24=9,H105=90),AND(H24=10,H114=100))),VLOOKUP(K24-1,SortLookup!$A$13:$B$16,2,FALSE),"")</f>
        <v/>
      </c>
      <c r="J24" s="15">
        <f ca="1">IF(ISNA(VLOOKUP(F24,SortLookup!$A$1:$B$5,2,FALSE))," ",VLOOKUP(F24,SortLookup!$A$1:$B$5,2,FALSE))</f>
        <v>2</v>
      </c>
      <c r="K24" s="21" t="str">
        <f ca="1">IF(ISNA(VLOOKUP(G24,SortLookup!$A$7:$B$11,2,FALSE))," ",VLOOKUP(G24,SortLookup!$A$7:$B$11,2,FALSE))</f>
        <v xml:space="preserve"> </v>
      </c>
      <c r="L24" s="36">
        <f t="shared" si="39"/>
        <v>136.35</v>
      </c>
      <c r="M24" s="37">
        <f t="shared" si="40"/>
        <v>122.85</v>
      </c>
      <c r="N24" s="8">
        <f t="shared" si="41"/>
        <v>0</v>
      </c>
      <c r="O24" s="40">
        <f t="shared" si="42"/>
        <v>13.5</v>
      </c>
      <c r="P24" s="41">
        <f t="shared" si="43"/>
        <v>27</v>
      </c>
      <c r="Q24" s="22">
        <v>27.74</v>
      </c>
      <c r="R24" s="1"/>
      <c r="S24" s="1"/>
      <c r="T24" s="1"/>
      <c r="U24" s="1"/>
      <c r="V24" s="1"/>
      <c r="W24" s="1"/>
      <c r="X24" s="2">
        <v>5</v>
      </c>
      <c r="Y24" s="2"/>
      <c r="Z24" s="2"/>
      <c r="AA24" s="2"/>
      <c r="AB24" s="23"/>
      <c r="AC24" s="7">
        <f t="shared" si="44"/>
        <v>27.74</v>
      </c>
      <c r="AD24" s="18">
        <f t="shared" si="45"/>
        <v>2.5</v>
      </c>
      <c r="AE24" s="6">
        <f t="shared" si="46"/>
        <v>0</v>
      </c>
      <c r="AF24" s="19">
        <f t="shared" si="8"/>
        <v>30.24</v>
      </c>
      <c r="AG24" s="22">
        <v>26.47</v>
      </c>
      <c r="AH24" s="1"/>
      <c r="AI24" s="1"/>
      <c r="AJ24" s="1"/>
      <c r="AK24" s="2">
        <v>10</v>
      </c>
      <c r="AL24" s="2"/>
      <c r="AM24" s="2"/>
      <c r="AN24" s="2"/>
      <c r="AO24" s="2"/>
      <c r="AP24" s="7">
        <f t="shared" si="47"/>
        <v>26.47</v>
      </c>
      <c r="AQ24" s="18">
        <f t="shared" si="48"/>
        <v>5</v>
      </c>
      <c r="AR24" s="6">
        <f t="shared" si="49"/>
        <v>0</v>
      </c>
      <c r="AS24" s="19">
        <f t="shared" si="12"/>
        <v>31.47</v>
      </c>
      <c r="AT24" s="22">
        <v>46.85</v>
      </c>
      <c r="AU24" s="1"/>
      <c r="AV24" s="1"/>
      <c r="AW24" s="2">
        <v>9</v>
      </c>
      <c r="AX24" s="2"/>
      <c r="AY24" s="2"/>
      <c r="AZ24" s="2"/>
      <c r="BA24" s="2"/>
      <c r="BB24" s="7">
        <f t="shared" si="50"/>
        <v>46.85</v>
      </c>
      <c r="BC24" s="18">
        <f t="shared" si="51"/>
        <v>4.5</v>
      </c>
      <c r="BD24" s="6">
        <f t="shared" si="52"/>
        <v>0</v>
      </c>
      <c r="BE24" s="19">
        <f t="shared" si="16"/>
        <v>51.35</v>
      </c>
      <c r="BF24" s="22">
        <v>5.7</v>
      </c>
      <c r="BG24" s="1">
        <v>3.11</v>
      </c>
      <c r="BH24" s="1">
        <v>5.85</v>
      </c>
      <c r="BI24" s="1">
        <v>7.13</v>
      </c>
      <c r="BJ24" s="2">
        <v>3</v>
      </c>
      <c r="BK24" s="2"/>
      <c r="BL24" s="2"/>
      <c r="BM24" s="2"/>
      <c r="BN24" s="2"/>
      <c r="BO24" s="7">
        <f>SUM(BF24:BI24)</f>
        <v>21.79</v>
      </c>
      <c r="BP24" s="18">
        <f t="shared" si="53"/>
        <v>1.5</v>
      </c>
      <c r="BQ24" s="6">
        <f t="shared" si="54"/>
        <v>0</v>
      </c>
      <c r="BR24" s="19">
        <f t="shared" si="20"/>
        <v>23.29</v>
      </c>
      <c r="BS24" s="22"/>
      <c r="BT24" s="1"/>
      <c r="BU24" s="1"/>
      <c r="BV24" s="2"/>
      <c r="BW24" s="2"/>
      <c r="BX24" s="2"/>
      <c r="BY24" s="2"/>
      <c r="BZ24" s="2"/>
      <c r="CA24" s="7">
        <f t="shared" si="55"/>
        <v>0</v>
      </c>
      <c r="CB24" s="18">
        <f t="shared" si="56"/>
        <v>0</v>
      </c>
      <c r="CC24" s="6">
        <f t="shared" si="57"/>
        <v>0</v>
      </c>
      <c r="CD24" s="19">
        <f t="shared" si="24"/>
        <v>0</v>
      </c>
      <c r="CE24" s="22"/>
      <c r="CF24" s="1"/>
      <c r="CG24" s="2"/>
      <c r="CH24" s="2"/>
      <c r="CI24" s="2"/>
      <c r="CJ24" s="2"/>
      <c r="CK24" s="2"/>
      <c r="CL24" s="7">
        <f t="shared" si="58"/>
        <v>0</v>
      </c>
      <c r="CM24" s="18">
        <f t="shared" si="59"/>
        <v>0</v>
      </c>
      <c r="CN24" s="6">
        <f t="shared" si="60"/>
        <v>0</v>
      </c>
      <c r="CO24" s="19">
        <f t="shared" si="28"/>
        <v>0</v>
      </c>
      <c r="CP24" s="22"/>
      <c r="CQ24" s="1"/>
      <c r="CR24" s="2"/>
      <c r="CS24" s="2"/>
      <c r="CT24" s="2"/>
      <c r="CU24" s="2"/>
      <c r="CV24" s="2"/>
      <c r="CW24" s="7">
        <f t="shared" si="61"/>
        <v>0</v>
      </c>
      <c r="CX24" s="18">
        <f t="shared" si="62"/>
        <v>0</v>
      </c>
      <c r="CY24" s="6">
        <f t="shared" si="63"/>
        <v>0</v>
      </c>
      <c r="CZ24" s="19">
        <f t="shared" si="32"/>
        <v>0</v>
      </c>
      <c r="DA24" s="22"/>
      <c r="DB24" s="1"/>
      <c r="DC24" s="2"/>
      <c r="DD24" s="2"/>
      <c r="DE24" s="2"/>
      <c r="DF24" s="2"/>
      <c r="DG24" s="2"/>
      <c r="DH24" s="7">
        <f t="shared" si="64"/>
        <v>0</v>
      </c>
      <c r="DI24" s="18">
        <f t="shared" si="65"/>
        <v>0</v>
      </c>
      <c r="DJ24" s="6">
        <f t="shared" si="66"/>
        <v>0</v>
      </c>
      <c r="DK24" s="19">
        <f t="shared" si="36"/>
        <v>0</v>
      </c>
    </row>
    <row r="25" spans="1:115">
      <c r="A25" s="24">
        <v>29</v>
      </c>
      <c r="B25" s="9" t="s">
        <v>109</v>
      </c>
      <c r="C25" s="52"/>
      <c r="D25" s="52"/>
      <c r="E25" s="52" t="s">
        <v>27</v>
      </c>
      <c r="F25" s="52" t="s">
        <v>122</v>
      </c>
      <c r="G25" s="52"/>
      <c r="H25" s="20" t="str">
        <f t="shared" si="37"/>
        <v/>
      </c>
      <c r="I25" s="16" t="str">
        <f ca="1">IF(AND($I$2="Y",K25&gt;0,OR(AND(H25=1,H34=10),AND(H25=2,H43=20),AND(H25=3,H52=30),AND(H25=4,H61=40),AND(H25=5,H70=50),AND(H25=6,H79=60),AND(H25=7,H88=70),AND(H25=8,H97=80),AND(H25=9,H106=90),AND(H25=10,H115=100))),VLOOKUP(K25-1,SortLookup!$A$13:$B$16,2,FALSE),"")</f>
        <v/>
      </c>
      <c r="J25" s="15">
        <f ca="1">IF(ISNA(VLOOKUP(F25,SortLookup!$A$1:$B$5,2,FALSE))," ",VLOOKUP(F25,SortLookup!$A$1:$B$5,2,FALSE))</f>
        <v>1</v>
      </c>
      <c r="K25" s="21" t="str">
        <f ca="1">IF(ISNA(VLOOKUP(G25,SortLookup!$A$7:$B$11,2,FALSE))," ",VLOOKUP(G25,SortLookup!$A$7:$B$11,2,FALSE))</f>
        <v xml:space="preserve"> </v>
      </c>
      <c r="L25" s="36">
        <f t="shared" si="39"/>
        <v>137.69</v>
      </c>
      <c r="M25" s="37">
        <f t="shared" si="40"/>
        <v>97.19</v>
      </c>
      <c r="N25" s="8">
        <f t="shared" si="41"/>
        <v>10</v>
      </c>
      <c r="O25" s="40">
        <f t="shared" si="42"/>
        <v>30.5</v>
      </c>
      <c r="P25" s="41">
        <f t="shared" si="43"/>
        <v>61</v>
      </c>
      <c r="Q25" s="22">
        <v>28.42</v>
      </c>
      <c r="R25" s="1"/>
      <c r="S25" s="1"/>
      <c r="T25" s="1"/>
      <c r="U25" s="1"/>
      <c r="V25" s="1"/>
      <c r="W25" s="1"/>
      <c r="X25" s="2">
        <v>25</v>
      </c>
      <c r="Y25" s="2"/>
      <c r="Z25" s="2">
        <v>1</v>
      </c>
      <c r="AA25" s="2"/>
      <c r="AB25" s="23"/>
      <c r="AC25" s="7">
        <f t="shared" si="44"/>
        <v>28.42</v>
      </c>
      <c r="AD25" s="18">
        <f t="shared" si="45"/>
        <v>12.5</v>
      </c>
      <c r="AE25" s="6">
        <f t="shared" si="46"/>
        <v>5</v>
      </c>
      <c r="AF25" s="19">
        <f t="shared" si="8"/>
        <v>45.92</v>
      </c>
      <c r="AG25" s="22">
        <v>18.93</v>
      </c>
      <c r="AH25" s="1"/>
      <c r="AI25" s="1"/>
      <c r="AJ25" s="1"/>
      <c r="AK25" s="2">
        <v>12</v>
      </c>
      <c r="AL25" s="2"/>
      <c r="AM25" s="2"/>
      <c r="AN25" s="2"/>
      <c r="AO25" s="2"/>
      <c r="AP25" s="7">
        <f t="shared" si="47"/>
        <v>18.93</v>
      </c>
      <c r="AQ25" s="18">
        <f t="shared" si="48"/>
        <v>6</v>
      </c>
      <c r="AR25" s="6">
        <f t="shared" si="49"/>
        <v>0</v>
      </c>
      <c r="AS25" s="19">
        <f t="shared" si="12"/>
        <v>24.93</v>
      </c>
      <c r="AT25" s="22">
        <v>25.51</v>
      </c>
      <c r="AU25" s="1"/>
      <c r="AV25" s="1"/>
      <c r="AW25" s="2">
        <v>15</v>
      </c>
      <c r="AX25" s="2"/>
      <c r="AY25" s="2"/>
      <c r="AZ25" s="2"/>
      <c r="BA25" s="2"/>
      <c r="BB25" s="7">
        <f t="shared" si="50"/>
        <v>25.51</v>
      </c>
      <c r="BC25" s="18">
        <f t="shared" si="51"/>
        <v>7.5</v>
      </c>
      <c r="BD25" s="6">
        <f t="shared" si="52"/>
        <v>0</v>
      </c>
      <c r="BE25" s="19">
        <f t="shared" si="16"/>
        <v>33.01</v>
      </c>
      <c r="BF25" s="22">
        <v>3.49</v>
      </c>
      <c r="BG25" s="1">
        <v>4.3600000000000003</v>
      </c>
      <c r="BH25" s="1">
        <v>5.88</v>
      </c>
      <c r="BI25" s="1">
        <v>10.6</v>
      </c>
      <c r="BJ25" s="2">
        <v>9</v>
      </c>
      <c r="BK25" s="2"/>
      <c r="BL25" s="2">
        <v>1</v>
      </c>
      <c r="BM25" s="2"/>
      <c r="BN25" s="2"/>
      <c r="BO25" s="7">
        <f t="shared" si="17"/>
        <v>24.33</v>
      </c>
      <c r="BP25" s="18">
        <f t="shared" si="53"/>
        <v>4.5</v>
      </c>
      <c r="BQ25" s="6">
        <f t="shared" si="54"/>
        <v>5</v>
      </c>
      <c r="BR25" s="19">
        <f t="shared" si="20"/>
        <v>33.83</v>
      </c>
      <c r="BS25" s="22"/>
      <c r="BT25" s="1"/>
      <c r="BU25" s="1"/>
      <c r="BV25" s="2"/>
      <c r="BW25" s="2"/>
      <c r="BX25" s="2"/>
      <c r="BY25" s="2"/>
      <c r="BZ25" s="2"/>
      <c r="CA25" s="7">
        <f t="shared" si="55"/>
        <v>0</v>
      </c>
      <c r="CB25" s="18">
        <f t="shared" si="56"/>
        <v>0</v>
      </c>
      <c r="CC25" s="6">
        <f t="shared" si="57"/>
        <v>0</v>
      </c>
      <c r="CD25" s="19">
        <f t="shared" si="24"/>
        <v>0</v>
      </c>
      <c r="CE25" s="22"/>
      <c r="CF25" s="1"/>
      <c r="CG25" s="2"/>
      <c r="CH25" s="2"/>
      <c r="CI25" s="2"/>
      <c r="CJ25" s="2"/>
      <c r="CK25" s="2"/>
      <c r="CL25" s="7">
        <f t="shared" si="58"/>
        <v>0</v>
      </c>
      <c r="CM25" s="18">
        <f t="shared" si="59"/>
        <v>0</v>
      </c>
      <c r="CN25" s="6">
        <f t="shared" si="60"/>
        <v>0</v>
      </c>
      <c r="CO25" s="19">
        <f t="shared" si="28"/>
        <v>0</v>
      </c>
      <c r="CP25" s="22"/>
      <c r="CQ25" s="1"/>
      <c r="CR25" s="2"/>
      <c r="CS25" s="2"/>
      <c r="CT25" s="2"/>
      <c r="CU25" s="2"/>
      <c r="CV25" s="2"/>
      <c r="CW25" s="7">
        <f t="shared" si="61"/>
        <v>0</v>
      </c>
      <c r="CX25" s="18">
        <f t="shared" si="62"/>
        <v>0</v>
      </c>
      <c r="CY25" s="6">
        <f t="shared" si="63"/>
        <v>0</v>
      </c>
      <c r="CZ25" s="19">
        <f t="shared" si="32"/>
        <v>0</v>
      </c>
      <c r="DA25" s="22"/>
      <c r="DB25" s="1"/>
      <c r="DC25" s="2"/>
      <c r="DD25" s="2"/>
      <c r="DE25" s="2"/>
      <c r="DF25" s="2"/>
      <c r="DG25" s="2"/>
      <c r="DH25" s="7">
        <f t="shared" si="64"/>
        <v>0</v>
      </c>
      <c r="DI25" s="18">
        <f t="shared" si="65"/>
        <v>0</v>
      </c>
      <c r="DJ25" s="6">
        <f t="shared" si="66"/>
        <v>0</v>
      </c>
      <c r="DK25" s="19">
        <f t="shared" si="36"/>
        <v>0</v>
      </c>
    </row>
    <row r="26" spans="1:115">
      <c r="A26" s="24">
        <v>5</v>
      </c>
      <c r="B26" s="9" t="s">
        <v>110</v>
      </c>
      <c r="C26" s="52"/>
      <c r="D26" s="52"/>
      <c r="E26" s="52" t="s">
        <v>27</v>
      </c>
      <c r="F26" s="52" t="s">
        <v>123</v>
      </c>
      <c r="G26" s="52"/>
      <c r="H26" s="20" t="str">
        <f t="shared" si="37"/>
        <v/>
      </c>
      <c r="I26" s="16" t="str">
        <f ca="1">IF(AND($I$2="Y",K26&gt;0,OR(AND(H26=1,H35=10),AND(H26=2,H44=20),AND(H26=3,H53=30),AND(H26=4,H62=40),AND(H26=5,H71=50),AND(H26=6,H80=60),AND(H26=7,H89=70),AND(H26=8,H98=80),AND(H26=9,H107=90),AND(H26=10,H116=100))),VLOOKUP(K26-1,SortLookup!$A$13:$B$16,2,FALSE),"")</f>
        <v/>
      </c>
      <c r="J26" s="15">
        <f ca="1">IF(ISNA(VLOOKUP(F26,SortLookup!$A$1:$B$5,2,FALSE))," ",VLOOKUP(F26,SortLookup!$A$1:$B$5,2,FALSE))</f>
        <v>0</v>
      </c>
      <c r="K26" s="21" t="str">
        <f ca="1">IF(ISNA(VLOOKUP(G26,SortLookup!$A$7:$B$11,2,FALSE))," ",VLOOKUP(G26,SortLookup!$A$7:$B$11,2,FALSE))</f>
        <v xml:space="preserve"> </v>
      </c>
      <c r="L26" s="36">
        <f t="shared" si="39"/>
        <v>142.06</v>
      </c>
      <c r="M26" s="37">
        <f t="shared" si="40"/>
        <v>120.06</v>
      </c>
      <c r="N26" s="8">
        <f t="shared" si="41"/>
        <v>5</v>
      </c>
      <c r="O26" s="40">
        <f t="shared" si="42"/>
        <v>17</v>
      </c>
      <c r="P26" s="41">
        <f t="shared" si="43"/>
        <v>34</v>
      </c>
      <c r="Q26" s="22">
        <v>29.02</v>
      </c>
      <c r="R26" s="1"/>
      <c r="S26" s="1"/>
      <c r="T26" s="1"/>
      <c r="U26" s="1"/>
      <c r="V26" s="1"/>
      <c r="W26" s="1"/>
      <c r="X26" s="2">
        <v>21</v>
      </c>
      <c r="Y26" s="2"/>
      <c r="Z26" s="2">
        <v>1</v>
      </c>
      <c r="AA26" s="2"/>
      <c r="AB26" s="23"/>
      <c r="AC26" s="7">
        <f t="shared" si="44"/>
        <v>29.02</v>
      </c>
      <c r="AD26" s="18">
        <f t="shared" si="45"/>
        <v>10.5</v>
      </c>
      <c r="AE26" s="6">
        <f t="shared" si="46"/>
        <v>5</v>
      </c>
      <c r="AF26" s="19">
        <f t="shared" si="8"/>
        <v>44.52</v>
      </c>
      <c r="AG26" s="22">
        <v>30.4</v>
      </c>
      <c r="AH26" s="1"/>
      <c r="AI26" s="1"/>
      <c r="AJ26" s="1"/>
      <c r="AK26" s="2">
        <v>3</v>
      </c>
      <c r="AL26" s="2"/>
      <c r="AM26" s="2"/>
      <c r="AN26" s="2"/>
      <c r="AO26" s="2"/>
      <c r="AP26" s="7">
        <f t="shared" si="47"/>
        <v>30.4</v>
      </c>
      <c r="AQ26" s="18">
        <f t="shared" si="48"/>
        <v>1.5</v>
      </c>
      <c r="AR26" s="6">
        <f t="shared" si="49"/>
        <v>0</v>
      </c>
      <c r="AS26" s="19">
        <f t="shared" si="12"/>
        <v>31.9</v>
      </c>
      <c r="AT26" s="22">
        <v>31.34</v>
      </c>
      <c r="AU26" s="1"/>
      <c r="AV26" s="1"/>
      <c r="AW26" s="2">
        <v>9</v>
      </c>
      <c r="AX26" s="2"/>
      <c r="AY26" s="2"/>
      <c r="AZ26" s="2"/>
      <c r="BA26" s="2"/>
      <c r="BB26" s="7">
        <f t="shared" si="50"/>
        <v>31.34</v>
      </c>
      <c r="BC26" s="18">
        <f t="shared" si="51"/>
        <v>4.5</v>
      </c>
      <c r="BD26" s="6">
        <f t="shared" si="52"/>
        <v>0</v>
      </c>
      <c r="BE26" s="19">
        <f t="shared" si="16"/>
        <v>35.840000000000003</v>
      </c>
      <c r="BF26" s="22">
        <v>3.34</v>
      </c>
      <c r="BG26" s="1">
        <v>7.36</v>
      </c>
      <c r="BH26" s="1">
        <v>8.6</v>
      </c>
      <c r="BI26" s="1">
        <v>10</v>
      </c>
      <c r="BJ26" s="2">
        <v>1</v>
      </c>
      <c r="BK26" s="2"/>
      <c r="BL26" s="2"/>
      <c r="BM26" s="2"/>
      <c r="BN26" s="2"/>
      <c r="BO26" s="7">
        <f t="shared" si="17"/>
        <v>29.3</v>
      </c>
      <c r="BP26" s="18">
        <f t="shared" si="53"/>
        <v>0.5</v>
      </c>
      <c r="BQ26" s="6">
        <f t="shared" si="54"/>
        <v>0</v>
      </c>
      <c r="BR26" s="19">
        <f t="shared" si="20"/>
        <v>29.8</v>
      </c>
      <c r="BS26" s="22"/>
      <c r="BT26" s="1"/>
      <c r="BU26" s="1"/>
      <c r="BV26" s="2"/>
      <c r="BW26" s="2"/>
      <c r="BX26" s="2"/>
      <c r="BY26" s="2"/>
      <c r="BZ26" s="2"/>
      <c r="CA26" s="7">
        <f t="shared" si="55"/>
        <v>0</v>
      </c>
      <c r="CB26" s="18">
        <f t="shared" si="56"/>
        <v>0</v>
      </c>
      <c r="CC26" s="6">
        <f t="shared" si="57"/>
        <v>0</v>
      </c>
      <c r="CD26" s="19">
        <f t="shared" si="24"/>
        <v>0</v>
      </c>
      <c r="CE26" s="22"/>
      <c r="CF26" s="1"/>
      <c r="CG26" s="2"/>
      <c r="CH26" s="2"/>
      <c r="CI26" s="2"/>
      <c r="CJ26" s="2"/>
      <c r="CK26" s="2"/>
      <c r="CL26" s="7">
        <f t="shared" si="58"/>
        <v>0</v>
      </c>
      <c r="CM26" s="18">
        <f t="shared" si="59"/>
        <v>0</v>
      </c>
      <c r="CN26" s="6">
        <f t="shared" si="60"/>
        <v>0</v>
      </c>
      <c r="CO26" s="19">
        <f t="shared" si="28"/>
        <v>0</v>
      </c>
      <c r="CP26" s="22"/>
      <c r="CQ26" s="1"/>
      <c r="CR26" s="2"/>
      <c r="CS26" s="2"/>
      <c r="CT26" s="2"/>
      <c r="CU26" s="2"/>
      <c r="CV26" s="2"/>
      <c r="CW26" s="7">
        <f t="shared" si="61"/>
        <v>0</v>
      </c>
      <c r="CX26" s="18">
        <f t="shared" si="62"/>
        <v>0</v>
      </c>
      <c r="CY26" s="6">
        <f t="shared" si="63"/>
        <v>0</v>
      </c>
      <c r="CZ26" s="19">
        <f t="shared" si="32"/>
        <v>0</v>
      </c>
      <c r="DA26" s="22"/>
      <c r="DB26" s="1"/>
      <c r="DC26" s="2"/>
      <c r="DD26" s="2"/>
      <c r="DE26" s="2"/>
      <c r="DF26" s="2"/>
      <c r="DG26" s="2"/>
      <c r="DH26" s="7">
        <f t="shared" si="64"/>
        <v>0</v>
      </c>
      <c r="DI26" s="18">
        <f t="shared" si="65"/>
        <v>0</v>
      </c>
      <c r="DJ26" s="6">
        <f t="shared" si="66"/>
        <v>0</v>
      </c>
      <c r="DK26" s="19">
        <f t="shared" si="36"/>
        <v>0</v>
      </c>
    </row>
    <row r="27" spans="1:115">
      <c r="A27" s="24">
        <v>13</v>
      </c>
      <c r="B27" s="9" t="s">
        <v>111</v>
      </c>
      <c r="C27" s="52"/>
      <c r="D27" s="52"/>
      <c r="E27" s="52" t="s">
        <v>27</v>
      </c>
      <c r="F27" s="52" t="s">
        <v>123</v>
      </c>
      <c r="G27" s="52"/>
      <c r="H27" s="20" t="str">
        <f t="shared" si="37"/>
        <v/>
      </c>
      <c r="I27" s="16" t="str">
        <f ca="1">IF(AND($I$2="Y",K27&gt;0,OR(AND(H27=1,H36=10),AND(H27=2,H45=20),AND(H27=3,H54=30),AND(H27=4,H63=40),AND(H27=5,H72=50),AND(H27=6,H81=60),AND(H27=7,H90=70),AND(H27=8,H99=80),AND(H27=9,H108=90),AND(H27=10,H117=100))),VLOOKUP(K27-1,SortLookup!$A$13:$B$16,2,FALSE),"")</f>
        <v/>
      </c>
      <c r="J27" s="15">
        <f ca="1">IF(ISNA(VLOOKUP(F27,SortLookup!$A$1:$B$5,2,FALSE))," ",VLOOKUP(F27,SortLookup!$A$1:$B$5,2,FALSE))</f>
        <v>0</v>
      </c>
      <c r="K27" s="21" t="str">
        <f ca="1">IF(ISNA(VLOOKUP(G27,SortLookup!$A$7:$B$11,2,FALSE))," ",VLOOKUP(G27,SortLookup!$A$7:$B$11,2,FALSE))</f>
        <v xml:space="preserve"> </v>
      </c>
      <c r="L27" s="36">
        <f t="shared" si="39"/>
        <v>142.72999999999999</v>
      </c>
      <c r="M27" s="37">
        <f t="shared" si="40"/>
        <v>107.73</v>
      </c>
      <c r="N27" s="8">
        <f t="shared" si="41"/>
        <v>13</v>
      </c>
      <c r="O27" s="40">
        <f t="shared" si="42"/>
        <v>22</v>
      </c>
      <c r="P27" s="41">
        <f t="shared" si="43"/>
        <v>44</v>
      </c>
      <c r="Q27" s="22">
        <v>27.63</v>
      </c>
      <c r="R27" s="1"/>
      <c r="S27" s="1"/>
      <c r="T27" s="1"/>
      <c r="U27" s="1"/>
      <c r="V27" s="1"/>
      <c r="W27" s="1"/>
      <c r="X27" s="2">
        <v>16</v>
      </c>
      <c r="Y27" s="2"/>
      <c r="Z27" s="2">
        <v>1</v>
      </c>
      <c r="AA27" s="2"/>
      <c r="AB27" s="23"/>
      <c r="AC27" s="7">
        <f t="shared" si="44"/>
        <v>27.63</v>
      </c>
      <c r="AD27" s="18">
        <f t="shared" si="45"/>
        <v>8</v>
      </c>
      <c r="AE27" s="6">
        <f t="shared" si="46"/>
        <v>5</v>
      </c>
      <c r="AF27" s="19">
        <f t="shared" si="8"/>
        <v>40.630000000000003</v>
      </c>
      <c r="AG27" s="22">
        <v>28.01</v>
      </c>
      <c r="AH27" s="1"/>
      <c r="AI27" s="1"/>
      <c r="AJ27" s="1"/>
      <c r="AK27" s="2">
        <v>4</v>
      </c>
      <c r="AL27" s="2">
        <v>1</v>
      </c>
      <c r="AM27" s="2"/>
      <c r="AN27" s="2"/>
      <c r="AO27" s="2"/>
      <c r="AP27" s="7">
        <f t="shared" si="47"/>
        <v>28.01</v>
      </c>
      <c r="AQ27" s="18">
        <f t="shared" si="48"/>
        <v>2</v>
      </c>
      <c r="AR27" s="6">
        <f t="shared" si="49"/>
        <v>3</v>
      </c>
      <c r="AS27" s="19">
        <f t="shared" si="12"/>
        <v>33.01</v>
      </c>
      <c r="AT27" s="22">
        <v>33.049999999999997</v>
      </c>
      <c r="AU27" s="1"/>
      <c r="AV27" s="1"/>
      <c r="AW27" s="2">
        <v>10</v>
      </c>
      <c r="AX27" s="2"/>
      <c r="AY27" s="2"/>
      <c r="AZ27" s="2"/>
      <c r="BA27" s="2"/>
      <c r="BB27" s="7">
        <f t="shared" si="50"/>
        <v>33.049999999999997</v>
      </c>
      <c r="BC27" s="18">
        <f t="shared" si="51"/>
        <v>5</v>
      </c>
      <c r="BD27" s="6">
        <f t="shared" si="52"/>
        <v>0</v>
      </c>
      <c r="BE27" s="19">
        <f t="shared" si="16"/>
        <v>38.049999999999997</v>
      </c>
      <c r="BF27" s="22">
        <v>4.8600000000000003</v>
      </c>
      <c r="BG27" s="1">
        <v>4.7300000000000004</v>
      </c>
      <c r="BH27" s="1">
        <v>4.1900000000000004</v>
      </c>
      <c r="BI27" s="1">
        <v>5.26</v>
      </c>
      <c r="BJ27" s="2">
        <v>14</v>
      </c>
      <c r="BK27" s="2"/>
      <c r="BL27" s="2">
        <v>1</v>
      </c>
      <c r="BM27" s="2"/>
      <c r="BN27" s="2"/>
      <c r="BO27" s="7">
        <f t="shared" si="17"/>
        <v>19.04</v>
      </c>
      <c r="BP27" s="18">
        <f t="shared" si="53"/>
        <v>7</v>
      </c>
      <c r="BQ27" s="6">
        <f t="shared" si="54"/>
        <v>5</v>
      </c>
      <c r="BR27" s="19">
        <f t="shared" si="20"/>
        <v>31.04</v>
      </c>
      <c r="BS27" s="22"/>
      <c r="BT27" s="1"/>
      <c r="BU27" s="1"/>
      <c r="BV27" s="2"/>
      <c r="BW27" s="2"/>
      <c r="BX27" s="2"/>
      <c r="BY27" s="2"/>
      <c r="BZ27" s="2"/>
      <c r="CA27" s="7">
        <f t="shared" si="55"/>
        <v>0</v>
      </c>
      <c r="CB27" s="18">
        <f t="shared" si="56"/>
        <v>0</v>
      </c>
      <c r="CC27" s="6">
        <f t="shared" si="57"/>
        <v>0</v>
      </c>
      <c r="CD27" s="19">
        <f t="shared" si="24"/>
        <v>0</v>
      </c>
      <c r="CE27" s="22"/>
      <c r="CF27" s="1"/>
      <c r="CG27" s="2"/>
      <c r="CH27" s="2"/>
      <c r="CI27" s="2"/>
      <c r="CJ27" s="2"/>
      <c r="CK27" s="2"/>
      <c r="CL27" s="7">
        <f t="shared" si="58"/>
        <v>0</v>
      </c>
      <c r="CM27" s="18">
        <f t="shared" si="59"/>
        <v>0</v>
      </c>
      <c r="CN27" s="6">
        <f t="shared" si="60"/>
        <v>0</v>
      </c>
      <c r="CO27" s="19">
        <f t="shared" si="28"/>
        <v>0</v>
      </c>
      <c r="CP27" s="22"/>
      <c r="CQ27" s="1"/>
      <c r="CR27" s="2"/>
      <c r="CS27" s="2"/>
      <c r="CT27" s="2"/>
      <c r="CU27" s="2"/>
      <c r="CV27" s="2"/>
      <c r="CW27" s="7">
        <f t="shared" si="61"/>
        <v>0</v>
      </c>
      <c r="CX27" s="18">
        <f t="shared" si="62"/>
        <v>0</v>
      </c>
      <c r="CY27" s="6">
        <f t="shared" si="63"/>
        <v>0</v>
      </c>
      <c r="CZ27" s="19">
        <f t="shared" si="32"/>
        <v>0</v>
      </c>
      <c r="DA27" s="22"/>
      <c r="DB27" s="1"/>
      <c r="DC27" s="2"/>
      <c r="DD27" s="2"/>
      <c r="DE27" s="2"/>
      <c r="DF27" s="2"/>
      <c r="DG27" s="2"/>
      <c r="DH27" s="7">
        <f t="shared" si="64"/>
        <v>0</v>
      </c>
      <c r="DI27" s="18">
        <f t="shared" si="65"/>
        <v>0</v>
      </c>
      <c r="DJ27" s="6">
        <f t="shared" si="66"/>
        <v>0</v>
      </c>
      <c r="DK27" s="19">
        <f t="shared" si="36"/>
        <v>0</v>
      </c>
    </row>
    <row r="28" spans="1:115">
      <c r="A28" s="24">
        <v>10</v>
      </c>
      <c r="B28" s="9" t="s">
        <v>112</v>
      </c>
      <c r="C28" s="52"/>
      <c r="D28" s="52"/>
      <c r="E28" s="52" t="s">
        <v>27</v>
      </c>
      <c r="F28" s="52" t="s">
        <v>122</v>
      </c>
      <c r="G28" s="52"/>
      <c r="H28" s="20" t="str">
        <f t="shared" si="37"/>
        <v/>
      </c>
      <c r="I28" s="16" t="str">
        <f ca="1">IF(AND($I$2="Y",K28&gt;0,OR(AND(H28=1,H37=10),AND(H28=2,H46=20),AND(H28=3,H55=30),AND(H28=4,H64=40),AND(H28=5,H73=50),AND(H28=6,H82=60),AND(H28=7,H91=70),AND(H28=8,H100=80),AND(H28=9,H109=90),AND(H28=10,H118=100))),VLOOKUP(K28-1,SortLookup!$A$13:$B$16,2,FALSE),"")</f>
        <v/>
      </c>
      <c r="J28" s="15">
        <f ca="1">IF(ISNA(VLOOKUP(F28,SortLookup!$A$1:$B$5,2,FALSE))," ",VLOOKUP(F28,SortLookup!$A$1:$B$5,2,FALSE))</f>
        <v>1</v>
      </c>
      <c r="K28" s="21" t="str">
        <f ca="1">IF(ISNA(VLOOKUP(G28,SortLookup!$A$7:$B$11,2,FALSE))," ",VLOOKUP(G28,SortLookup!$A$7:$B$11,2,FALSE))</f>
        <v xml:space="preserve"> </v>
      </c>
      <c r="L28" s="36">
        <f t="shared" si="39"/>
        <v>148.91999999999999</v>
      </c>
      <c r="M28" s="37">
        <f t="shared" si="40"/>
        <v>141.41999999999999</v>
      </c>
      <c r="N28" s="8">
        <f t="shared" si="41"/>
        <v>0</v>
      </c>
      <c r="O28" s="40">
        <f t="shared" si="42"/>
        <v>7.5</v>
      </c>
      <c r="P28" s="41">
        <f t="shared" si="43"/>
        <v>15</v>
      </c>
      <c r="Q28" s="22">
        <v>37.06</v>
      </c>
      <c r="R28" s="1"/>
      <c r="S28" s="1"/>
      <c r="T28" s="1"/>
      <c r="U28" s="1"/>
      <c r="V28" s="1"/>
      <c r="W28" s="1"/>
      <c r="X28" s="2">
        <v>5</v>
      </c>
      <c r="Y28" s="2"/>
      <c r="Z28" s="2"/>
      <c r="AA28" s="2"/>
      <c r="AB28" s="23"/>
      <c r="AC28" s="7">
        <f t="shared" si="44"/>
        <v>37.06</v>
      </c>
      <c r="AD28" s="18">
        <f t="shared" si="45"/>
        <v>2.5</v>
      </c>
      <c r="AE28" s="6">
        <f t="shared" si="46"/>
        <v>0</v>
      </c>
      <c r="AF28" s="19">
        <f t="shared" si="8"/>
        <v>39.56</v>
      </c>
      <c r="AG28" s="22">
        <v>35.43</v>
      </c>
      <c r="AH28" s="1"/>
      <c r="AI28" s="1"/>
      <c r="AJ28" s="1"/>
      <c r="AK28" s="2">
        <v>5</v>
      </c>
      <c r="AL28" s="2"/>
      <c r="AM28" s="2"/>
      <c r="AN28" s="2"/>
      <c r="AO28" s="2"/>
      <c r="AP28" s="7">
        <f t="shared" si="47"/>
        <v>35.43</v>
      </c>
      <c r="AQ28" s="18">
        <f t="shared" si="48"/>
        <v>2.5</v>
      </c>
      <c r="AR28" s="6">
        <f t="shared" si="49"/>
        <v>0</v>
      </c>
      <c r="AS28" s="19">
        <f t="shared" si="12"/>
        <v>37.93</v>
      </c>
      <c r="AT28" s="22">
        <v>35.51</v>
      </c>
      <c r="AU28" s="1"/>
      <c r="AV28" s="1"/>
      <c r="AW28" s="2">
        <v>2</v>
      </c>
      <c r="AX28" s="2"/>
      <c r="AY28" s="2"/>
      <c r="AZ28" s="2"/>
      <c r="BA28" s="2"/>
      <c r="BB28" s="7">
        <f t="shared" si="50"/>
        <v>35.51</v>
      </c>
      <c r="BC28" s="18">
        <f t="shared" si="51"/>
        <v>1</v>
      </c>
      <c r="BD28" s="6">
        <f t="shared" si="52"/>
        <v>0</v>
      </c>
      <c r="BE28" s="19">
        <f t="shared" si="16"/>
        <v>36.51</v>
      </c>
      <c r="BF28" s="22">
        <v>7.51</v>
      </c>
      <c r="BG28" s="1">
        <v>7.38</v>
      </c>
      <c r="BH28" s="1">
        <v>9.86</v>
      </c>
      <c r="BI28" s="1">
        <v>8.67</v>
      </c>
      <c r="BJ28" s="2">
        <v>3</v>
      </c>
      <c r="BK28" s="2"/>
      <c r="BL28" s="2"/>
      <c r="BM28" s="2"/>
      <c r="BN28" s="2"/>
      <c r="BO28" s="7">
        <f t="shared" si="17"/>
        <v>33.42</v>
      </c>
      <c r="BP28" s="18">
        <f t="shared" si="53"/>
        <v>1.5</v>
      </c>
      <c r="BQ28" s="6">
        <f t="shared" si="54"/>
        <v>0</v>
      </c>
      <c r="BR28" s="19">
        <f t="shared" si="20"/>
        <v>34.92</v>
      </c>
      <c r="BS28" s="22"/>
      <c r="BT28" s="1"/>
      <c r="BU28" s="1"/>
      <c r="BV28" s="2"/>
      <c r="BW28" s="2"/>
      <c r="BX28" s="2"/>
      <c r="BY28" s="2"/>
      <c r="BZ28" s="2"/>
      <c r="CA28" s="7">
        <f t="shared" si="55"/>
        <v>0</v>
      </c>
      <c r="CB28" s="18">
        <f t="shared" si="56"/>
        <v>0</v>
      </c>
      <c r="CC28" s="6">
        <f t="shared" si="57"/>
        <v>0</v>
      </c>
      <c r="CD28" s="19">
        <f t="shared" si="24"/>
        <v>0</v>
      </c>
      <c r="CE28" s="22"/>
      <c r="CF28" s="1"/>
      <c r="CG28" s="2"/>
      <c r="CH28" s="2"/>
      <c r="CI28" s="2"/>
      <c r="CJ28" s="2"/>
      <c r="CK28" s="2"/>
      <c r="CL28" s="7">
        <f t="shared" si="58"/>
        <v>0</v>
      </c>
      <c r="CM28" s="18">
        <f t="shared" si="59"/>
        <v>0</v>
      </c>
      <c r="CN28" s="6">
        <f t="shared" si="60"/>
        <v>0</v>
      </c>
      <c r="CO28" s="19">
        <f t="shared" si="28"/>
        <v>0</v>
      </c>
      <c r="CP28" s="22"/>
      <c r="CQ28" s="1"/>
      <c r="CR28" s="2"/>
      <c r="CS28" s="2"/>
      <c r="CT28" s="2"/>
      <c r="CU28" s="2"/>
      <c r="CV28" s="2"/>
      <c r="CW28" s="7">
        <f t="shared" si="61"/>
        <v>0</v>
      </c>
      <c r="CX28" s="18">
        <f t="shared" si="62"/>
        <v>0</v>
      </c>
      <c r="CY28" s="6">
        <f t="shared" si="63"/>
        <v>0</v>
      </c>
      <c r="CZ28" s="19">
        <f t="shared" si="32"/>
        <v>0</v>
      </c>
      <c r="DA28" s="22"/>
      <c r="DB28" s="1"/>
      <c r="DC28" s="2"/>
      <c r="DD28" s="2"/>
      <c r="DE28" s="2"/>
      <c r="DF28" s="2"/>
      <c r="DG28" s="2"/>
      <c r="DH28" s="7">
        <f t="shared" si="64"/>
        <v>0</v>
      </c>
      <c r="DI28" s="18">
        <f t="shared" si="65"/>
        <v>0</v>
      </c>
      <c r="DJ28" s="6">
        <f t="shared" si="66"/>
        <v>0</v>
      </c>
      <c r="DK28" s="19">
        <f t="shared" si="36"/>
        <v>0</v>
      </c>
    </row>
    <row r="29" spans="1:115">
      <c r="A29" s="24">
        <v>4</v>
      </c>
      <c r="B29" s="9" t="s">
        <v>113</v>
      </c>
      <c r="C29" s="52"/>
      <c r="D29" s="52"/>
      <c r="E29" s="52" t="s">
        <v>37</v>
      </c>
      <c r="F29" s="52" t="s">
        <v>123</v>
      </c>
      <c r="G29" s="52"/>
      <c r="H29" s="20" t="str">
        <f t="shared" si="37"/>
        <v/>
      </c>
      <c r="I29" s="16" t="str">
        <f ca="1">IF(AND($I$2="Y",K29&gt;0,OR(AND(H29=1,H38=10),AND(H29=2,H47=20),AND(H29=3,H56=30),AND(H29=4,H65=40),AND(H29=5,H74=50),AND(H29=6,H83=60),AND(H29=7,H92=70),AND(H29=8,H101=80),AND(H29=9,H110=90),AND(H29=10,H119=100))),VLOOKUP(K29-1,SortLookup!$A$13:$B$16,2,FALSE),"")</f>
        <v/>
      </c>
      <c r="J29" s="15">
        <f ca="1">IF(ISNA(VLOOKUP(F29,SortLookup!$A$1:$B$5,2,FALSE))," ",VLOOKUP(F29,SortLookup!$A$1:$B$5,2,FALSE))</f>
        <v>0</v>
      </c>
      <c r="K29" s="21" t="str">
        <f ca="1">IF(ISNA(VLOOKUP(G29,SortLookup!$A$7:$B$11,2,FALSE))," ",VLOOKUP(G29,SortLookup!$A$7:$B$11,2,FALSE))</f>
        <v xml:space="preserve"> </v>
      </c>
      <c r="L29" s="36">
        <f t="shared" si="39"/>
        <v>154.13999999999999</v>
      </c>
      <c r="M29" s="37">
        <f t="shared" si="40"/>
        <v>121.14</v>
      </c>
      <c r="N29" s="8">
        <f t="shared" si="41"/>
        <v>10</v>
      </c>
      <c r="O29" s="40">
        <f t="shared" si="42"/>
        <v>23</v>
      </c>
      <c r="P29" s="41">
        <f t="shared" si="43"/>
        <v>46</v>
      </c>
      <c r="Q29" s="22">
        <v>34.17</v>
      </c>
      <c r="R29" s="1"/>
      <c r="S29" s="1"/>
      <c r="T29" s="1"/>
      <c r="U29" s="1"/>
      <c r="V29" s="1"/>
      <c r="W29" s="1"/>
      <c r="X29" s="2">
        <v>7</v>
      </c>
      <c r="Y29" s="2"/>
      <c r="Z29" s="2"/>
      <c r="AA29" s="2"/>
      <c r="AB29" s="23"/>
      <c r="AC29" s="7">
        <f t="shared" si="44"/>
        <v>34.17</v>
      </c>
      <c r="AD29" s="18">
        <f t="shared" si="45"/>
        <v>3.5</v>
      </c>
      <c r="AE29" s="6">
        <f t="shared" si="46"/>
        <v>0</v>
      </c>
      <c r="AF29" s="19">
        <f t="shared" si="8"/>
        <v>37.67</v>
      </c>
      <c r="AG29" s="22">
        <v>26.37</v>
      </c>
      <c r="AH29" s="1"/>
      <c r="AI29" s="1"/>
      <c r="AJ29" s="1"/>
      <c r="AK29" s="2">
        <v>10</v>
      </c>
      <c r="AL29" s="2"/>
      <c r="AM29" s="2"/>
      <c r="AN29" s="2"/>
      <c r="AO29" s="2"/>
      <c r="AP29" s="7">
        <f t="shared" si="47"/>
        <v>26.37</v>
      </c>
      <c r="AQ29" s="18">
        <f t="shared" si="48"/>
        <v>5</v>
      </c>
      <c r="AR29" s="6">
        <f t="shared" si="49"/>
        <v>0</v>
      </c>
      <c r="AS29" s="19">
        <f t="shared" si="12"/>
        <v>31.37</v>
      </c>
      <c r="AT29" s="22">
        <v>30.21</v>
      </c>
      <c r="AU29" s="1"/>
      <c r="AV29" s="1"/>
      <c r="AW29" s="2">
        <v>12</v>
      </c>
      <c r="AX29" s="2"/>
      <c r="AY29" s="2"/>
      <c r="AZ29" s="2"/>
      <c r="BA29" s="2"/>
      <c r="BB29" s="7">
        <f t="shared" si="50"/>
        <v>30.21</v>
      </c>
      <c r="BC29" s="18">
        <f t="shared" si="51"/>
        <v>6</v>
      </c>
      <c r="BD29" s="6">
        <f t="shared" si="52"/>
        <v>0</v>
      </c>
      <c r="BE29" s="19">
        <f t="shared" si="16"/>
        <v>36.21</v>
      </c>
      <c r="BF29" s="22">
        <v>5.78</v>
      </c>
      <c r="BG29" s="1">
        <v>6.7</v>
      </c>
      <c r="BH29" s="1">
        <v>8.83</v>
      </c>
      <c r="BI29" s="1">
        <v>9.08</v>
      </c>
      <c r="BJ29" s="2">
        <v>17</v>
      </c>
      <c r="BK29" s="2"/>
      <c r="BL29" s="2">
        <v>2</v>
      </c>
      <c r="BM29" s="2"/>
      <c r="BN29" s="2"/>
      <c r="BO29" s="7">
        <f t="shared" si="17"/>
        <v>30.39</v>
      </c>
      <c r="BP29" s="18">
        <f t="shared" si="53"/>
        <v>8.5</v>
      </c>
      <c r="BQ29" s="6">
        <f t="shared" si="54"/>
        <v>10</v>
      </c>
      <c r="BR29" s="19">
        <f t="shared" si="20"/>
        <v>48.89</v>
      </c>
      <c r="BS29" s="22"/>
      <c r="BT29" s="1"/>
      <c r="BU29" s="1"/>
      <c r="BV29" s="2"/>
      <c r="BW29" s="2"/>
      <c r="BX29" s="2"/>
      <c r="BY29" s="2"/>
      <c r="BZ29" s="2"/>
      <c r="CA29" s="7">
        <f t="shared" si="55"/>
        <v>0</v>
      </c>
      <c r="CB29" s="18">
        <f t="shared" si="56"/>
        <v>0</v>
      </c>
      <c r="CC29" s="6">
        <f t="shared" si="57"/>
        <v>0</v>
      </c>
      <c r="CD29" s="19">
        <f t="shared" si="24"/>
        <v>0</v>
      </c>
      <c r="CE29" s="22"/>
      <c r="CF29" s="1"/>
      <c r="CG29" s="2"/>
      <c r="CH29" s="2"/>
      <c r="CI29" s="2"/>
      <c r="CJ29" s="2"/>
      <c r="CK29" s="2"/>
      <c r="CL29" s="7">
        <f t="shared" si="58"/>
        <v>0</v>
      </c>
      <c r="CM29" s="18">
        <f t="shared" si="59"/>
        <v>0</v>
      </c>
      <c r="CN29" s="6">
        <f t="shared" si="60"/>
        <v>0</v>
      </c>
      <c r="CO29" s="19">
        <f t="shared" si="28"/>
        <v>0</v>
      </c>
      <c r="CP29" s="22"/>
      <c r="CQ29" s="1"/>
      <c r="CR29" s="2"/>
      <c r="CS29" s="2"/>
      <c r="CT29" s="2"/>
      <c r="CU29" s="2"/>
      <c r="CV29" s="2"/>
      <c r="CW29" s="7">
        <f t="shared" si="61"/>
        <v>0</v>
      </c>
      <c r="CX29" s="18">
        <f t="shared" si="62"/>
        <v>0</v>
      </c>
      <c r="CY29" s="6">
        <f t="shared" si="63"/>
        <v>0</v>
      </c>
      <c r="CZ29" s="19">
        <f t="shared" si="32"/>
        <v>0</v>
      </c>
      <c r="DA29" s="22"/>
      <c r="DB29" s="1"/>
      <c r="DC29" s="2"/>
      <c r="DD29" s="2"/>
      <c r="DE29" s="2"/>
      <c r="DF29" s="2"/>
      <c r="DG29" s="2"/>
      <c r="DH29" s="7">
        <f t="shared" si="64"/>
        <v>0</v>
      </c>
      <c r="DI29" s="18">
        <f t="shared" si="65"/>
        <v>0</v>
      </c>
      <c r="DJ29" s="6">
        <f t="shared" si="66"/>
        <v>0</v>
      </c>
      <c r="DK29" s="19">
        <f t="shared" si="36"/>
        <v>0</v>
      </c>
    </row>
    <row r="30" spans="1:115">
      <c r="A30" s="24">
        <v>6</v>
      </c>
      <c r="B30" s="9" t="s">
        <v>114</v>
      </c>
      <c r="C30" s="52"/>
      <c r="D30" s="52"/>
      <c r="E30" s="52" t="s">
        <v>80</v>
      </c>
      <c r="F30" s="52" t="s">
        <v>123</v>
      </c>
      <c r="G30" s="52"/>
      <c r="H30" s="20" t="str">
        <f t="shared" si="37"/>
        <v/>
      </c>
      <c r="I30" s="16" t="str">
        <f ca="1">IF(AND($I$2="Y",K30&gt;0,OR(AND(H30=1,H39=10),AND(H30=2,H48=20),AND(H30=3,H57=30),AND(H30=4,H66=40),AND(H30=5,H75=50),AND(H30=6,H84=60),AND(H30=7,H93=70),AND(H30=8,H102=80),AND(H30=9,H111=90),AND(H30=10,H120=100))),VLOOKUP(K30-1,SortLookup!$A$13:$B$16,2,FALSE),"")</f>
        <v/>
      </c>
      <c r="J30" s="15">
        <f ca="1">IF(ISNA(VLOOKUP(F30,SortLookup!$A$1:$B$5,2,FALSE))," ",VLOOKUP(F30,SortLookup!$A$1:$B$5,2,FALSE))</f>
        <v>0</v>
      </c>
      <c r="K30" s="21" t="str">
        <f ca="1">IF(ISNA(VLOOKUP(G30,SortLookup!$A$7:$B$11,2,FALSE))," ",VLOOKUP(G30,SortLookup!$A$7:$B$11,2,FALSE))</f>
        <v xml:space="preserve"> </v>
      </c>
      <c r="L30" s="36">
        <f t="shared" si="39"/>
        <v>154.69</v>
      </c>
      <c r="M30" s="37">
        <f t="shared" si="40"/>
        <v>136.69</v>
      </c>
      <c r="N30" s="8">
        <f t="shared" si="41"/>
        <v>0</v>
      </c>
      <c r="O30" s="40">
        <f t="shared" si="42"/>
        <v>18</v>
      </c>
      <c r="P30" s="41">
        <f t="shared" si="43"/>
        <v>36</v>
      </c>
      <c r="Q30" s="22">
        <v>36.6</v>
      </c>
      <c r="R30" s="1"/>
      <c r="S30" s="1"/>
      <c r="T30" s="1"/>
      <c r="U30" s="1"/>
      <c r="V30" s="1"/>
      <c r="W30" s="1"/>
      <c r="X30" s="2">
        <v>14</v>
      </c>
      <c r="Y30" s="2"/>
      <c r="Z30" s="2"/>
      <c r="AA30" s="2"/>
      <c r="AB30" s="23"/>
      <c r="AC30" s="7">
        <f t="shared" si="44"/>
        <v>36.6</v>
      </c>
      <c r="AD30" s="18">
        <f t="shared" si="45"/>
        <v>7</v>
      </c>
      <c r="AE30" s="6">
        <f t="shared" si="46"/>
        <v>0</v>
      </c>
      <c r="AF30" s="19">
        <f t="shared" si="8"/>
        <v>43.6</v>
      </c>
      <c r="AG30" s="22">
        <v>23.63</v>
      </c>
      <c r="AH30" s="1"/>
      <c r="AI30" s="1"/>
      <c r="AJ30" s="1"/>
      <c r="AK30" s="2">
        <v>9</v>
      </c>
      <c r="AL30" s="2"/>
      <c r="AM30" s="2"/>
      <c r="AN30" s="2"/>
      <c r="AO30" s="2"/>
      <c r="AP30" s="7">
        <f t="shared" si="47"/>
        <v>23.63</v>
      </c>
      <c r="AQ30" s="18">
        <f t="shared" si="48"/>
        <v>4.5</v>
      </c>
      <c r="AR30" s="6">
        <f t="shared" si="49"/>
        <v>0</v>
      </c>
      <c r="AS30" s="19">
        <f t="shared" si="12"/>
        <v>28.13</v>
      </c>
      <c r="AT30" s="22">
        <v>30.71</v>
      </c>
      <c r="AU30" s="1"/>
      <c r="AV30" s="1"/>
      <c r="AW30" s="2">
        <v>12</v>
      </c>
      <c r="AX30" s="2"/>
      <c r="AY30" s="2"/>
      <c r="AZ30" s="2"/>
      <c r="BA30" s="2"/>
      <c r="BB30" s="7">
        <f t="shared" si="50"/>
        <v>30.71</v>
      </c>
      <c r="BC30" s="18">
        <f t="shared" si="51"/>
        <v>6</v>
      </c>
      <c r="BD30" s="6">
        <f t="shared" si="52"/>
        <v>0</v>
      </c>
      <c r="BE30" s="19">
        <f t="shared" si="16"/>
        <v>36.71</v>
      </c>
      <c r="BF30" s="22">
        <v>7.45</v>
      </c>
      <c r="BG30" s="1">
        <v>9.7100000000000009</v>
      </c>
      <c r="BH30" s="1">
        <v>8.18</v>
      </c>
      <c r="BI30" s="1">
        <v>20.41</v>
      </c>
      <c r="BJ30" s="2">
        <v>1</v>
      </c>
      <c r="BK30" s="2"/>
      <c r="BL30" s="2"/>
      <c r="BM30" s="2"/>
      <c r="BN30" s="2"/>
      <c r="BO30" s="7">
        <f t="shared" si="17"/>
        <v>45.75</v>
      </c>
      <c r="BP30" s="18">
        <f t="shared" si="53"/>
        <v>0.5</v>
      </c>
      <c r="BQ30" s="6">
        <f t="shared" si="54"/>
        <v>0</v>
      </c>
      <c r="BR30" s="19">
        <f t="shared" si="20"/>
        <v>46.25</v>
      </c>
      <c r="BS30" s="22"/>
      <c r="BT30" s="1"/>
      <c r="BU30" s="1"/>
      <c r="BV30" s="2"/>
      <c r="BW30" s="2"/>
      <c r="BX30" s="2"/>
      <c r="BY30" s="2"/>
      <c r="BZ30" s="2"/>
      <c r="CA30" s="7">
        <f t="shared" si="55"/>
        <v>0</v>
      </c>
      <c r="CB30" s="18">
        <f t="shared" si="56"/>
        <v>0</v>
      </c>
      <c r="CC30" s="6">
        <f t="shared" si="57"/>
        <v>0</v>
      </c>
      <c r="CD30" s="19">
        <f t="shared" si="24"/>
        <v>0</v>
      </c>
      <c r="CE30" s="22"/>
      <c r="CF30" s="1"/>
      <c r="CG30" s="2"/>
      <c r="CH30" s="2"/>
      <c r="CI30" s="2"/>
      <c r="CJ30" s="2"/>
      <c r="CK30" s="2"/>
      <c r="CL30" s="7">
        <f t="shared" si="58"/>
        <v>0</v>
      </c>
      <c r="CM30" s="18">
        <f t="shared" si="59"/>
        <v>0</v>
      </c>
      <c r="CN30" s="6">
        <f t="shared" si="60"/>
        <v>0</v>
      </c>
      <c r="CO30" s="19">
        <f t="shared" si="28"/>
        <v>0</v>
      </c>
      <c r="CP30" s="22"/>
      <c r="CQ30" s="1"/>
      <c r="CR30" s="2"/>
      <c r="CS30" s="2"/>
      <c r="CT30" s="2"/>
      <c r="CU30" s="2"/>
      <c r="CV30" s="2"/>
      <c r="CW30" s="7">
        <f t="shared" si="61"/>
        <v>0</v>
      </c>
      <c r="CX30" s="18">
        <f t="shared" si="62"/>
        <v>0</v>
      </c>
      <c r="CY30" s="6">
        <f t="shared" si="63"/>
        <v>0</v>
      </c>
      <c r="CZ30" s="19">
        <f t="shared" si="32"/>
        <v>0</v>
      </c>
      <c r="DA30" s="22"/>
      <c r="DB30" s="1"/>
      <c r="DC30" s="2"/>
      <c r="DD30" s="2"/>
      <c r="DE30" s="2"/>
      <c r="DF30" s="2"/>
      <c r="DG30" s="2"/>
      <c r="DH30" s="7">
        <f t="shared" si="64"/>
        <v>0</v>
      </c>
      <c r="DI30" s="18">
        <f t="shared" si="65"/>
        <v>0</v>
      </c>
      <c r="DJ30" s="6">
        <f t="shared" si="66"/>
        <v>0</v>
      </c>
      <c r="DK30" s="19">
        <f t="shared" si="36"/>
        <v>0</v>
      </c>
    </row>
    <row r="31" spans="1:115">
      <c r="A31" s="24">
        <v>25</v>
      </c>
      <c r="B31" s="9" t="s">
        <v>115</v>
      </c>
      <c r="C31" s="52"/>
      <c r="D31" s="52"/>
      <c r="E31" s="52" t="s">
        <v>27</v>
      </c>
      <c r="F31" s="52" t="s">
        <v>123</v>
      </c>
      <c r="G31" s="52"/>
      <c r="H31" s="20" t="str">
        <f t="shared" si="37"/>
        <v/>
      </c>
      <c r="I31" s="16" t="str">
        <f ca="1">IF(AND($I$2="Y",K31&gt;0,OR(AND(H31=1,H40=10),AND(H31=2,H49=20),AND(H31=3,H58=30),AND(H31=4,H67=40),AND(H31=5,H76=50),AND(H31=6,H85=60),AND(H31=7,H94=70),AND(H31=8,H103=80),AND(H31=9,H112=90),AND(H31=10,H121=100))),VLOOKUP(K31-1,SortLookup!$A$13:$B$16,2,FALSE),"")</f>
        <v/>
      </c>
      <c r="J31" s="15">
        <f ca="1">IF(ISNA(VLOOKUP(F31,SortLookup!$A$1:$B$5,2,FALSE))," ",VLOOKUP(F31,SortLookup!$A$1:$B$5,2,FALSE))</f>
        <v>0</v>
      </c>
      <c r="K31" s="21" t="str">
        <f ca="1">IF(ISNA(VLOOKUP(G31,SortLookup!$A$7:$B$11,2,FALSE))," ",VLOOKUP(G31,SortLookup!$A$7:$B$11,2,FALSE))</f>
        <v xml:space="preserve"> </v>
      </c>
      <c r="L31" s="36">
        <f t="shared" si="39"/>
        <v>158.77000000000001</v>
      </c>
      <c r="M31" s="37">
        <f t="shared" si="40"/>
        <v>126.27</v>
      </c>
      <c r="N31" s="8">
        <f t="shared" si="41"/>
        <v>10</v>
      </c>
      <c r="O31" s="40">
        <f t="shared" si="42"/>
        <v>22.5</v>
      </c>
      <c r="P31" s="41">
        <f t="shared" si="43"/>
        <v>45</v>
      </c>
      <c r="Q31" s="22">
        <v>19.21</v>
      </c>
      <c r="R31" s="1"/>
      <c r="S31" s="1"/>
      <c r="T31" s="1"/>
      <c r="U31" s="1"/>
      <c r="V31" s="1"/>
      <c r="W31" s="1"/>
      <c r="X31" s="2">
        <v>25</v>
      </c>
      <c r="Y31" s="2"/>
      <c r="Z31" s="2">
        <v>1</v>
      </c>
      <c r="AA31" s="2"/>
      <c r="AB31" s="23"/>
      <c r="AC31" s="7">
        <f t="shared" si="44"/>
        <v>19.21</v>
      </c>
      <c r="AD31" s="18">
        <f t="shared" si="45"/>
        <v>12.5</v>
      </c>
      <c r="AE31" s="6">
        <f t="shared" si="46"/>
        <v>5</v>
      </c>
      <c r="AF31" s="19">
        <f t="shared" si="8"/>
        <v>36.71</v>
      </c>
      <c r="AG31" s="22">
        <v>38.39</v>
      </c>
      <c r="AH31" s="1"/>
      <c r="AI31" s="1"/>
      <c r="AJ31" s="1"/>
      <c r="AK31" s="2">
        <v>5</v>
      </c>
      <c r="AL31" s="2"/>
      <c r="AM31" s="2"/>
      <c r="AN31" s="2"/>
      <c r="AO31" s="2"/>
      <c r="AP31" s="7">
        <f t="shared" si="47"/>
        <v>38.39</v>
      </c>
      <c r="AQ31" s="18">
        <f t="shared" si="48"/>
        <v>2.5</v>
      </c>
      <c r="AR31" s="6">
        <f t="shared" si="49"/>
        <v>0</v>
      </c>
      <c r="AS31" s="19">
        <f t="shared" si="12"/>
        <v>40.89</v>
      </c>
      <c r="AT31" s="22">
        <v>42.04</v>
      </c>
      <c r="AU31" s="1"/>
      <c r="AV31" s="1"/>
      <c r="AW31" s="2">
        <v>7</v>
      </c>
      <c r="AX31" s="2"/>
      <c r="AY31" s="2"/>
      <c r="AZ31" s="2"/>
      <c r="BA31" s="2"/>
      <c r="BB31" s="7">
        <f t="shared" si="50"/>
        <v>42.04</v>
      </c>
      <c r="BC31" s="18">
        <f t="shared" si="51"/>
        <v>3.5</v>
      </c>
      <c r="BD31" s="6">
        <f t="shared" si="52"/>
        <v>0</v>
      </c>
      <c r="BE31" s="19">
        <f t="shared" si="16"/>
        <v>45.54</v>
      </c>
      <c r="BF31" s="22">
        <v>3.44</v>
      </c>
      <c r="BG31" s="1">
        <v>3.6</v>
      </c>
      <c r="BH31" s="1">
        <v>11.33</v>
      </c>
      <c r="BI31" s="1">
        <v>8.26</v>
      </c>
      <c r="BJ31" s="2">
        <v>8</v>
      </c>
      <c r="BK31" s="2"/>
      <c r="BL31" s="2">
        <v>1</v>
      </c>
      <c r="BM31" s="2"/>
      <c r="BN31" s="2"/>
      <c r="BO31" s="7">
        <f t="shared" si="17"/>
        <v>26.63</v>
      </c>
      <c r="BP31" s="18">
        <f t="shared" si="53"/>
        <v>4</v>
      </c>
      <c r="BQ31" s="6">
        <f t="shared" si="54"/>
        <v>5</v>
      </c>
      <c r="BR31" s="19">
        <f t="shared" si="20"/>
        <v>35.630000000000003</v>
      </c>
      <c r="BS31" s="22"/>
      <c r="BT31" s="1"/>
      <c r="BU31" s="1"/>
      <c r="BV31" s="2"/>
      <c r="BW31" s="2"/>
      <c r="BX31" s="2"/>
      <c r="BY31" s="2"/>
      <c r="BZ31" s="2"/>
      <c r="CA31" s="7">
        <f t="shared" si="55"/>
        <v>0</v>
      </c>
      <c r="CB31" s="18">
        <f t="shared" si="56"/>
        <v>0</v>
      </c>
      <c r="CC31" s="6">
        <f t="shared" si="57"/>
        <v>0</v>
      </c>
      <c r="CD31" s="19">
        <f t="shared" si="24"/>
        <v>0</v>
      </c>
      <c r="CE31" s="22"/>
      <c r="CF31" s="1"/>
      <c r="CG31" s="2"/>
      <c r="CH31" s="2"/>
      <c r="CI31" s="2"/>
      <c r="CJ31" s="2"/>
      <c r="CK31" s="2"/>
      <c r="CL31" s="7">
        <f t="shared" si="58"/>
        <v>0</v>
      </c>
      <c r="CM31" s="18">
        <f t="shared" si="59"/>
        <v>0</v>
      </c>
      <c r="CN31" s="6">
        <f t="shared" si="60"/>
        <v>0</v>
      </c>
      <c r="CO31" s="19">
        <f t="shared" si="28"/>
        <v>0</v>
      </c>
      <c r="CP31" s="22"/>
      <c r="CQ31" s="1"/>
      <c r="CR31" s="2"/>
      <c r="CS31" s="2"/>
      <c r="CT31" s="2"/>
      <c r="CU31" s="2"/>
      <c r="CV31" s="2"/>
      <c r="CW31" s="7">
        <f t="shared" si="61"/>
        <v>0</v>
      </c>
      <c r="CX31" s="18">
        <f t="shared" si="62"/>
        <v>0</v>
      </c>
      <c r="CY31" s="6">
        <f t="shared" si="63"/>
        <v>0</v>
      </c>
      <c r="CZ31" s="19">
        <f t="shared" si="32"/>
        <v>0</v>
      </c>
      <c r="DA31" s="22"/>
      <c r="DB31" s="1"/>
      <c r="DC31" s="2"/>
      <c r="DD31" s="2"/>
      <c r="DE31" s="2"/>
      <c r="DF31" s="2"/>
      <c r="DG31" s="2"/>
      <c r="DH31" s="7">
        <f t="shared" si="64"/>
        <v>0</v>
      </c>
      <c r="DI31" s="18">
        <f t="shared" si="65"/>
        <v>0</v>
      </c>
      <c r="DJ31" s="6">
        <f t="shared" si="66"/>
        <v>0</v>
      </c>
      <c r="DK31" s="19">
        <f t="shared" si="36"/>
        <v>0</v>
      </c>
    </row>
    <row r="32" spans="1:115">
      <c r="A32" s="24">
        <v>15</v>
      </c>
      <c r="B32" s="9" t="s">
        <v>116</v>
      </c>
      <c r="C32" s="52"/>
      <c r="D32" s="52"/>
      <c r="E32" s="52" t="s">
        <v>80</v>
      </c>
      <c r="F32" s="52" t="s">
        <v>123</v>
      </c>
      <c r="G32" s="52"/>
      <c r="H32" s="20" t="str">
        <f t="shared" si="37"/>
        <v/>
      </c>
      <c r="I32" s="16" t="str">
        <f ca="1">IF(AND($I$2="Y",K32&gt;0,OR(AND(H32=1,H41=10),AND(H32=2,H50=20),AND(H32=3,H59=30),AND(H32=4,H68=40),AND(H32=5,H77=50),AND(H32=6,H86=60),AND(H32=7,H95=70),AND(H32=8,H104=80),AND(H32=9,H113=90),AND(H32=10,H122=100))),VLOOKUP(K32-1,SortLookup!$A$13:$B$16,2,FALSE),"")</f>
        <v/>
      </c>
      <c r="J32" s="15">
        <f ca="1">IF(ISNA(VLOOKUP(F32,SortLookup!$A$1:$B$5,2,FALSE))," ",VLOOKUP(F32,SortLookup!$A$1:$B$5,2,FALSE))</f>
        <v>0</v>
      </c>
      <c r="K32" s="21" t="str">
        <f ca="1">IF(ISNA(VLOOKUP(G32,SortLookup!$A$7:$B$11,2,FALSE))," ",VLOOKUP(G32,SortLookup!$A$7:$B$11,2,FALSE))</f>
        <v xml:space="preserve"> </v>
      </c>
      <c r="L32" s="36">
        <f t="shared" si="39"/>
        <v>160.56</v>
      </c>
      <c r="M32" s="37">
        <f t="shared" si="40"/>
        <v>127.56</v>
      </c>
      <c r="N32" s="8">
        <f t="shared" si="41"/>
        <v>5</v>
      </c>
      <c r="O32" s="40">
        <f t="shared" si="42"/>
        <v>28</v>
      </c>
      <c r="P32" s="41">
        <f t="shared" si="43"/>
        <v>56</v>
      </c>
      <c r="Q32" s="22">
        <v>29.38</v>
      </c>
      <c r="R32" s="1"/>
      <c r="S32" s="1"/>
      <c r="T32" s="1"/>
      <c r="U32" s="1"/>
      <c r="V32" s="1"/>
      <c r="W32" s="1"/>
      <c r="X32" s="2">
        <v>24</v>
      </c>
      <c r="Y32" s="2"/>
      <c r="Z32" s="2"/>
      <c r="AA32" s="2"/>
      <c r="AB32" s="23"/>
      <c r="AC32" s="7">
        <f t="shared" si="44"/>
        <v>29.38</v>
      </c>
      <c r="AD32" s="18">
        <f t="shared" si="45"/>
        <v>12</v>
      </c>
      <c r="AE32" s="6">
        <f t="shared" si="46"/>
        <v>0</v>
      </c>
      <c r="AF32" s="19">
        <f t="shared" si="8"/>
        <v>41.38</v>
      </c>
      <c r="AG32" s="22">
        <v>28.11</v>
      </c>
      <c r="AH32" s="1"/>
      <c r="AI32" s="1"/>
      <c r="AJ32" s="1"/>
      <c r="AK32" s="2">
        <v>11</v>
      </c>
      <c r="AL32" s="2"/>
      <c r="AM32" s="2"/>
      <c r="AN32" s="2"/>
      <c r="AO32" s="2"/>
      <c r="AP32" s="7">
        <f t="shared" si="47"/>
        <v>28.11</v>
      </c>
      <c r="AQ32" s="18">
        <f t="shared" si="48"/>
        <v>5.5</v>
      </c>
      <c r="AR32" s="6">
        <f t="shared" si="49"/>
        <v>0</v>
      </c>
      <c r="AS32" s="19">
        <f t="shared" si="12"/>
        <v>33.61</v>
      </c>
      <c r="AT32" s="22">
        <v>34.5</v>
      </c>
      <c r="AU32" s="1"/>
      <c r="AV32" s="1"/>
      <c r="AW32" s="2">
        <v>15</v>
      </c>
      <c r="AX32" s="2"/>
      <c r="AY32" s="2"/>
      <c r="AZ32" s="2"/>
      <c r="BA32" s="2"/>
      <c r="BB32" s="7">
        <f t="shared" si="50"/>
        <v>34.5</v>
      </c>
      <c r="BC32" s="18">
        <f t="shared" si="51"/>
        <v>7.5</v>
      </c>
      <c r="BD32" s="6">
        <f t="shared" si="52"/>
        <v>0</v>
      </c>
      <c r="BE32" s="19">
        <f t="shared" si="16"/>
        <v>42</v>
      </c>
      <c r="BF32" s="22">
        <v>5.81</v>
      </c>
      <c r="BG32" s="1">
        <v>9.27</v>
      </c>
      <c r="BH32" s="1">
        <v>6.91</v>
      </c>
      <c r="BI32" s="1">
        <v>13.58</v>
      </c>
      <c r="BJ32" s="2">
        <v>6</v>
      </c>
      <c r="BK32" s="2"/>
      <c r="BL32" s="2">
        <v>1</v>
      </c>
      <c r="BM32" s="2"/>
      <c r="BN32" s="2"/>
      <c r="BO32" s="7">
        <f t="shared" si="17"/>
        <v>35.57</v>
      </c>
      <c r="BP32" s="18">
        <f t="shared" si="53"/>
        <v>3</v>
      </c>
      <c r="BQ32" s="6">
        <f t="shared" si="54"/>
        <v>5</v>
      </c>
      <c r="BR32" s="19">
        <f t="shared" si="20"/>
        <v>43.57</v>
      </c>
      <c r="BS32" s="22"/>
      <c r="BT32" s="1"/>
      <c r="BU32" s="1"/>
      <c r="BV32" s="2"/>
      <c r="BW32" s="2"/>
      <c r="BX32" s="2"/>
      <c r="BY32" s="2"/>
      <c r="BZ32" s="2"/>
      <c r="CA32" s="7">
        <f t="shared" si="55"/>
        <v>0</v>
      </c>
      <c r="CB32" s="18">
        <f t="shared" si="56"/>
        <v>0</v>
      </c>
      <c r="CC32" s="6">
        <f t="shared" si="57"/>
        <v>0</v>
      </c>
      <c r="CD32" s="19">
        <f t="shared" si="24"/>
        <v>0</v>
      </c>
      <c r="CE32" s="22"/>
      <c r="CF32" s="1"/>
      <c r="CG32" s="2"/>
      <c r="CH32" s="2"/>
      <c r="CI32" s="2"/>
      <c r="CJ32" s="2"/>
      <c r="CK32" s="2"/>
      <c r="CL32" s="7">
        <f t="shared" si="58"/>
        <v>0</v>
      </c>
      <c r="CM32" s="18">
        <f t="shared" si="59"/>
        <v>0</v>
      </c>
      <c r="CN32" s="6">
        <f t="shared" si="60"/>
        <v>0</v>
      </c>
      <c r="CO32" s="19">
        <f t="shared" si="28"/>
        <v>0</v>
      </c>
      <c r="CP32" s="22"/>
      <c r="CQ32" s="1"/>
      <c r="CR32" s="2"/>
      <c r="CS32" s="2"/>
      <c r="CT32" s="2"/>
      <c r="CU32" s="2"/>
      <c r="CV32" s="2"/>
      <c r="CW32" s="7">
        <f t="shared" si="61"/>
        <v>0</v>
      </c>
      <c r="CX32" s="18">
        <f t="shared" si="62"/>
        <v>0</v>
      </c>
      <c r="CY32" s="6">
        <f t="shared" si="63"/>
        <v>0</v>
      </c>
      <c r="CZ32" s="19">
        <f t="shared" si="32"/>
        <v>0</v>
      </c>
      <c r="DA32" s="22"/>
      <c r="DB32" s="1"/>
      <c r="DC32" s="2"/>
      <c r="DD32" s="2"/>
      <c r="DE32" s="2"/>
      <c r="DF32" s="2"/>
      <c r="DG32" s="2"/>
      <c r="DH32" s="7">
        <f t="shared" si="64"/>
        <v>0</v>
      </c>
      <c r="DI32" s="18">
        <f t="shared" si="65"/>
        <v>0</v>
      </c>
      <c r="DJ32" s="6">
        <f t="shared" si="66"/>
        <v>0</v>
      </c>
      <c r="DK32" s="19">
        <f t="shared" si="36"/>
        <v>0</v>
      </c>
    </row>
    <row r="33" spans="1:115">
      <c r="A33" s="24">
        <v>32</v>
      </c>
      <c r="B33" s="9" t="s">
        <v>117</v>
      </c>
      <c r="C33" s="52"/>
      <c r="D33" s="52"/>
      <c r="E33" s="52" t="s">
        <v>80</v>
      </c>
      <c r="F33" s="52" t="s">
        <v>122</v>
      </c>
      <c r="G33" s="52"/>
      <c r="H33" s="20" t="str">
        <f t="shared" si="37"/>
        <v/>
      </c>
      <c r="I33" s="16" t="str">
        <f ca="1">IF(AND($I$2="Y",K33&gt;0,OR(AND(H33=1,H42=10),AND(H33=2,H51=20),AND(H33=3,H60=30),AND(H33=4,H69=40),AND(H33=5,H78=50),AND(H33=6,H87=60),AND(H33=7,H96=70),AND(H33=8,H105=80),AND(H33=9,H114=90),AND(H33=10,H123=100))),VLOOKUP(K33-1,SortLookup!$A$13:$B$16,2,FALSE),"")</f>
        <v/>
      </c>
      <c r="J33" s="15">
        <f ca="1">IF(ISNA(VLOOKUP(F33,SortLookup!$A$1:$B$5,2,FALSE))," ",VLOOKUP(F33,SortLookup!$A$1:$B$5,2,FALSE))</f>
        <v>1</v>
      </c>
      <c r="K33" s="21" t="str">
        <f ca="1">IF(ISNA(VLOOKUP(G33,SortLookup!$A$7:$B$11,2,FALSE))," ",VLOOKUP(G33,SortLookup!$A$7:$B$11,2,FALSE))</f>
        <v xml:space="preserve"> </v>
      </c>
      <c r="L33" s="36">
        <f t="shared" si="39"/>
        <v>162.44</v>
      </c>
      <c r="M33" s="37">
        <f t="shared" si="40"/>
        <v>130.44</v>
      </c>
      <c r="N33" s="8">
        <f t="shared" si="41"/>
        <v>10</v>
      </c>
      <c r="O33" s="40">
        <f t="shared" si="42"/>
        <v>22</v>
      </c>
      <c r="P33" s="41">
        <f t="shared" si="43"/>
        <v>44</v>
      </c>
      <c r="Q33" s="22">
        <v>53.94</v>
      </c>
      <c r="R33" s="1"/>
      <c r="S33" s="1"/>
      <c r="T33" s="1"/>
      <c r="U33" s="1"/>
      <c r="V33" s="1"/>
      <c r="W33" s="1"/>
      <c r="X33" s="2">
        <v>10</v>
      </c>
      <c r="Y33" s="2"/>
      <c r="Z33" s="2"/>
      <c r="AA33" s="2"/>
      <c r="AB33" s="23"/>
      <c r="AC33" s="7">
        <f t="shared" si="44"/>
        <v>53.94</v>
      </c>
      <c r="AD33" s="18">
        <f t="shared" si="45"/>
        <v>5</v>
      </c>
      <c r="AE33" s="6">
        <f t="shared" si="46"/>
        <v>0</v>
      </c>
      <c r="AF33" s="19">
        <f t="shared" si="8"/>
        <v>58.94</v>
      </c>
      <c r="AG33" s="22">
        <v>29.27</v>
      </c>
      <c r="AH33" s="1"/>
      <c r="AI33" s="1"/>
      <c r="AJ33" s="1"/>
      <c r="AK33" s="2">
        <v>13</v>
      </c>
      <c r="AL33" s="2"/>
      <c r="AM33" s="2"/>
      <c r="AN33" s="2"/>
      <c r="AO33" s="2"/>
      <c r="AP33" s="7">
        <f t="shared" si="47"/>
        <v>29.27</v>
      </c>
      <c r="AQ33" s="18">
        <f t="shared" si="48"/>
        <v>6.5</v>
      </c>
      <c r="AR33" s="6">
        <f t="shared" si="49"/>
        <v>0</v>
      </c>
      <c r="AS33" s="19">
        <f t="shared" si="12"/>
        <v>35.770000000000003</v>
      </c>
      <c r="AT33" s="22">
        <v>25.28</v>
      </c>
      <c r="AU33" s="1"/>
      <c r="AV33" s="1"/>
      <c r="AW33" s="2">
        <v>15</v>
      </c>
      <c r="AX33" s="2"/>
      <c r="AY33" s="2">
        <v>1</v>
      </c>
      <c r="AZ33" s="2"/>
      <c r="BA33" s="2"/>
      <c r="BB33" s="7">
        <f t="shared" si="50"/>
        <v>25.28</v>
      </c>
      <c r="BC33" s="18">
        <f t="shared" si="51"/>
        <v>7.5</v>
      </c>
      <c r="BD33" s="6">
        <f t="shared" si="52"/>
        <v>5</v>
      </c>
      <c r="BE33" s="19">
        <f t="shared" si="16"/>
        <v>37.78</v>
      </c>
      <c r="BF33" s="22">
        <v>5.58</v>
      </c>
      <c r="BG33" s="1">
        <v>4.7300000000000004</v>
      </c>
      <c r="BH33" s="1">
        <v>4.55</v>
      </c>
      <c r="BI33" s="1">
        <v>7.09</v>
      </c>
      <c r="BJ33" s="2">
        <v>6</v>
      </c>
      <c r="BK33" s="2"/>
      <c r="BL33" s="2">
        <v>1</v>
      </c>
      <c r="BM33" s="2"/>
      <c r="BN33" s="2"/>
      <c r="BO33" s="7">
        <f t="shared" si="17"/>
        <v>21.95</v>
      </c>
      <c r="BP33" s="18">
        <f t="shared" si="53"/>
        <v>3</v>
      </c>
      <c r="BQ33" s="6">
        <f t="shared" si="54"/>
        <v>5</v>
      </c>
      <c r="BR33" s="19">
        <f t="shared" si="20"/>
        <v>29.95</v>
      </c>
      <c r="BS33" s="22"/>
      <c r="BT33" s="1"/>
      <c r="BU33" s="1"/>
      <c r="BV33" s="2"/>
      <c r="BW33" s="2"/>
      <c r="BX33" s="2"/>
      <c r="BY33" s="2"/>
      <c r="BZ33" s="2"/>
      <c r="CA33" s="7">
        <f t="shared" si="55"/>
        <v>0</v>
      </c>
      <c r="CB33" s="18">
        <f t="shared" si="56"/>
        <v>0</v>
      </c>
      <c r="CC33" s="6">
        <f t="shared" si="57"/>
        <v>0</v>
      </c>
      <c r="CD33" s="19">
        <f t="shared" si="24"/>
        <v>0</v>
      </c>
      <c r="CE33" s="22"/>
      <c r="CF33" s="1"/>
      <c r="CG33" s="2"/>
      <c r="CH33" s="2"/>
      <c r="CI33" s="2"/>
      <c r="CJ33" s="2"/>
      <c r="CK33" s="2"/>
      <c r="CL33" s="7">
        <f t="shared" si="58"/>
        <v>0</v>
      </c>
      <c r="CM33" s="18">
        <f t="shared" si="59"/>
        <v>0</v>
      </c>
      <c r="CN33" s="6">
        <f t="shared" si="60"/>
        <v>0</v>
      </c>
      <c r="CO33" s="19">
        <f t="shared" si="28"/>
        <v>0</v>
      </c>
      <c r="CP33" s="22"/>
      <c r="CQ33" s="1"/>
      <c r="CR33" s="2"/>
      <c r="CS33" s="2"/>
      <c r="CT33" s="2"/>
      <c r="CU33" s="2"/>
      <c r="CV33" s="2"/>
      <c r="CW33" s="7">
        <f t="shared" si="61"/>
        <v>0</v>
      </c>
      <c r="CX33" s="18">
        <f t="shared" si="62"/>
        <v>0</v>
      </c>
      <c r="CY33" s="6">
        <f t="shared" si="63"/>
        <v>0</v>
      </c>
      <c r="CZ33" s="19">
        <f t="shared" si="32"/>
        <v>0</v>
      </c>
      <c r="DA33" s="22"/>
      <c r="DB33" s="1"/>
      <c r="DC33" s="2"/>
      <c r="DD33" s="2"/>
      <c r="DE33" s="2"/>
      <c r="DF33" s="2"/>
      <c r="DG33" s="2"/>
      <c r="DH33" s="7">
        <f t="shared" si="64"/>
        <v>0</v>
      </c>
      <c r="DI33" s="18">
        <f t="shared" si="65"/>
        <v>0</v>
      </c>
      <c r="DJ33" s="6">
        <f t="shared" si="66"/>
        <v>0</v>
      </c>
      <c r="DK33" s="19">
        <f t="shared" si="36"/>
        <v>0</v>
      </c>
    </row>
    <row r="34" spans="1:115">
      <c r="A34" s="24">
        <v>8</v>
      </c>
      <c r="B34" s="9" t="s">
        <v>118</v>
      </c>
      <c r="C34" s="52"/>
      <c r="D34" s="52"/>
      <c r="E34" s="52" t="s">
        <v>27</v>
      </c>
      <c r="F34" s="52" t="s">
        <v>123</v>
      </c>
      <c r="G34" s="52"/>
      <c r="H34" s="20" t="str">
        <f t="shared" si="37"/>
        <v/>
      </c>
      <c r="I34" s="16" t="str">
        <f ca="1">IF(AND($I$2="Y",K34&gt;0,OR(AND(H34=1,H43=10),AND(H34=2,H52=20),AND(H34=3,H61=30),AND(H34=4,H70=40),AND(H34=5,H79=50),AND(H34=6,H88=60),AND(H34=7,H97=70),AND(H34=8,H106=80),AND(H34=9,H115=90),AND(H34=10,H124=100))),VLOOKUP(K34-1,SortLookup!$A$13:$B$16,2,FALSE),"")</f>
        <v/>
      </c>
      <c r="J34" s="15">
        <f ca="1">IF(ISNA(VLOOKUP(F34,SortLookup!$A$1:$B$5,2,FALSE))," ",VLOOKUP(F34,SortLookup!$A$1:$B$5,2,FALSE))</f>
        <v>0</v>
      </c>
      <c r="K34" s="21" t="str">
        <f ca="1">IF(ISNA(VLOOKUP(G34,SortLookup!$A$7:$B$11,2,FALSE))," ",VLOOKUP(G34,SortLookup!$A$7:$B$11,2,FALSE))</f>
        <v xml:space="preserve"> </v>
      </c>
      <c r="L34" s="36">
        <f t="shared" si="39"/>
        <v>182.56</v>
      </c>
      <c r="M34" s="37">
        <f t="shared" si="40"/>
        <v>163.06</v>
      </c>
      <c r="N34" s="8">
        <f t="shared" si="41"/>
        <v>5</v>
      </c>
      <c r="O34" s="40">
        <f t="shared" si="42"/>
        <v>14.5</v>
      </c>
      <c r="P34" s="41">
        <f t="shared" si="43"/>
        <v>29</v>
      </c>
      <c r="Q34" s="22">
        <v>41.15</v>
      </c>
      <c r="R34" s="1"/>
      <c r="S34" s="1"/>
      <c r="T34" s="1"/>
      <c r="U34" s="1"/>
      <c r="V34" s="1"/>
      <c r="W34" s="1"/>
      <c r="X34" s="2">
        <v>10</v>
      </c>
      <c r="Y34" s="2"/>
      <c r="Z34" s="2"/>
      <c r="AA34" s="2"/>
      <c r="AB34" s="23"/>
      <c r="AC34" s="7">
        <f t="shared" si="44"/>
        <v>41.15</v>
      </c>
      <c r="AD34" s="18">
        <f t="shared" si="45"/>
        <v>5</v>
      </c>
      <c r="AE34" s="6">
        <f t="shared" si="46"/>
        <v>0</v>
      </c>
      <c r="AF34" s="19">
        <f t="shared" si="8"/>
        <v>46.15</v>
      </c>
      <c r="AG34" s="22">
        <v>31.56</v>
      </c>
      <c r="AH34" s="1"/>
      <c r="AI34" s="1"/>
      <c r="AJ34" s="1"/>
      <c r="AK34" s="2">
        <v>7</v>
      </c>
      <c r="AL34" s="2"/>
      <c r="AM34" s="2"/>
      <c r="AN34" s="2"/>
      <c r="AO34" s="2"/>
      <c r="AP34" s="7">
        <f t="shared" si="47"/>
        <v>31.56</v>
      </c>
      <c r="AQ34" s="18">
        <f t="shared" si="48"/>
        <v>3.5</v>
      </c>
      <c r="AR34" s="6">
        <f t="shared" si="49"/>
        <v>0</v>
      </c>
      <c r="AS34" s="19">
        <f t="shared" si="12"/>
        <v>35.06</v>
      </c>
      <c r="AT34" s="22">
        <v>53.57</v>
      </c>
      <c r="AU34" s="1"/>
      <c r="AV34" s="1"/>
      <c r="AW34" s="2">
        <v>5</v>
      </c>
      <c r="AX34" s="2"/>
      <c r="AY34" s="2"/>
      <c r="AZ34" s="2"/>
      <c r="BA34" s="2"/>
      <c r="BB34" s="7">
        <f t="shared" si="50"/>
        <v>53.57</v>
      </c>
      <c r="BC34" s="18">
        <f t="shared" si="51"/>
        <v>2.5</v>
      </c>
      <c r="BD34" s="6">
        <f t="shared" si="52"/>
        <v>0</v>
      </c>
      <c r="BE34" s="19">
        <f t="shared" si="16"/>
        <v>56.07</v>
      </c>
      <c r="BF34" s="22">
        <v>12.85</v>
      </c>
      <c r="BG34" s="1">
        <v>8.2899999999999991</v>
      </c>
      <c r="BH34" s="1">
        <v>9.51</v>
      </c>
      <c r="BI34" s="1">
        <v>6.13</v>
      </c>
      <c r="BJ34" s="2">
        <v>7</v>
      </c>
      <c r="BK34" s="2"/>
      <c r="BL34" s="2">
        <v>1</v>
      </c>
      <c r="BM34" s="2"/>
      <c r="BN34" s="2"/>
      <c r="BO34" s="7">
        <f t="shared" si="17"/>
        <v>36.78</v>
      </c>
      <c r="BP34" s="18">
        <f t="shared" si="53"/>
        <v>3.5</v>
      </c>
      <c r="BQ34" s="6">
        <f t="shared" si="54"/>
        <v>5</v>
      </c>
      <c r="BR34" s="19">
        <f t="shared" si="20"/>
        <v>45.28</v>
      </c>
      <c r="BS34" s="22"/>
      <c r="BT34" s="1"/>
      <c r="BU34" s="1"/>
      <c r="BV34" s="2"/>
      <c r="BW34" s="2"/>
      <c r="BX34" s="2"/>
      <c r="BY34" s="2"/>
      <c r="BZ34" s="2"/>
      <c r="CA34" s="7">
        <f t="shared" si="55"/>
        <v>0</v>
      </c>
      <c r="CB34" s="18">
        <f t="shared" si="56"/>
        <v>0</v>
      </c>
      <c r="CC34" s="6">
        <f t="shared" si="57"/>
        <v>0</v>
      </c>
      <c r="CD34" s="19">
        <f t="shared" si="24"/>
        <v>0</v>
      </c>
      <c r="CE34" s="22"/>
      <c r="CF34" s="1"/>
      <c r="CG34" s="2"/>
      <c r="CH34" s="2"/>
      <c r="CI34" s="2"/>
      <c r="CJ34" s="2"/>
      <c r="CK34" s="2"/>
      <c r="CL34" s="7">
        <f t="shared" si="58"/>
        <v>0</v>
      </c>
      <c r="CM34" s="18">
        <f t="shared" si="59"/>
        <v>0</v>
      </c>
      <c r="CN34" s="6">
        <f t="shared" si="60"/>
        <v>0</v>
      </c>
      <c r="CO34" s="19">
        <f t="shared" si="28"/>
        <v>0</v>
      </c>
      <c r="CP34" s="22"/>
      <c r="CQ34" s="1"/>
      <c r="CR34" s="2"/>
      <c r="CS34" s="2"/>
      <c r="CT34" s="2"/>
      <c r="CU34" s="2"/>
      <c r="CV34" s="2"/>
      <c r="CW34" s="7">
        <f t="shared" si="61"/>
        <v>0</v>
      </c>
      <c r="CX34" s="18">
        <f t="shared" si="62"/>
        <v>0</v>
      </c>
      <c r="CY34" s="6">
        <f t="shared" si="63"/>
        <v>0</v>
      </c>
      <c r="CZ34" s="19">
        <f t="shared" si="32"/>
        <v>0</v>
      </c>
      <c r="DA34" s="22"/>
      <c r="DB34" s="1"/>
      <c r="DC34" s="2"/>
      <c r="DD34" s="2"/>
      <c r="DE34" s="2"/>
      <c r="DF34" s="2"/>
      <c r="DG34" s="2"/>
      <c r="DH34" s="7">
        <f t="shared" si="64"/>
        <v>0</v>
      </c>
      <c r="DI34" s="18">
        <f t="shared" si="65"/>
        <v>0</v>
      </c>
      <c r="DJ34" s="6">
        <f t="shared" si="66"/>
        <v>0</v>
      </c>
      <c r="DK34" s="19">
        <f t="shared" si="36"/>
        <v>0</v>
      </c>
    </row>
    <row r="35" spans="1:115">
      <c r="A35" s="24">
        <v>24</v>
      </c>
      <c r="B35" s="9" t="s">
        <v>119</v>
      </c>
      <c r="C35" s="52"/>
      <c r="D35" s="52"/>
      <c r="E35" s="52" t="s">
        <v>27</v>
      </c>
      <c r="F35" s="52" t="s">
        <v>123</v>
      </c>
      <c r="G35" s="52"/>
      <c r="H35" s="20" t="str">
        <f t="shared" si="37"/>
        <v/>
      </c>
      <c r="I35" s="16" t="str">
        <f ca="1">IF(AND($I$2="Y",K35&gt;0,OR(AND(H35=1,H44=10),AND(H35=2,H53=20),AND(H35=3,H62=30),AND(H35=4,H71=40),AND(H35=5,H80=50),AND(H35=6,H89=60),AND(H35=7,H98=70),AND(H35=8,H107=80),AND(H35=9,H116=90),AND(H35=10,H125=100))),VLOOKUP(K35-1,SortLookup!$A$13:$B$16,2,FALSE),"")</f>
        <v/>
      </c>
      <c r="J35" s="15">
        <f ca="1">IF(ISNA(VLOOKUP(F35,SortLookup!$A$1:$B$5,2,FALSE))," ",VLOOKUP(F35,SortLookup!$A$1:$B$5,2,FALSE))</f>
        <v>0</v>
      </c>
      <c r="K35" s="21" t="str">
        <f ca="1">IF(ISNA(VLOOKUP(G35,SortLookup!$A$7:$B$11,2,FALSE))," ",VLOOKUP(G35,SortLookup!$A$7:$B$11,2,FALSE))</f>
        <v xml:space="preserve"> </v>
      </c>
      <c r="L35" s="36">
        <f t="shared" si="39"/>
        <v>193.63</v>
      </c>
      <c r="M35" s="37">
        <f t="shared" si="40"/>
        <v>151.13</v>
      </c>
      <c r="N35" s="8">
        <f t="shared" si="41"/>
        <v>5</v>
      </c>
      <c r="O35" s="40">
        <f t="shared" si="42"/>
        <v>37.5</v>
      </c>
      <c r="P35" s="41">
        <f t="shared" si="43"/>
        <v>75</v>
      </c>
      <c r="Q35" s="22">
        <v>44.67</v>
      </c>
      <c r="R35" s="1"/>
      <c r="S35" s="1"/>
      <c r="T35" s="1"/>
      <c r="U35" s="1"/>
      <c r="V35" s="1"/>
      <c r="W35" s="1"/>
      <c r="X35" s="2">
        <v>26</v>
      </c>
      <c r="Y35" s="2"/>
      <c r="Z35" s="2">
        <v>1</v>
      </c>
      <c r="AA35" s="2"/>
      <c r="AB35" s="23"/>
      <c r="AC35" s="7">
        <f t="shared" si="44"/>
        <v>44.67</v>
      </c>
      <c r="AD35" s="18">
        <f t="shared" si="45"/>
        <v>13</v>
      </c>
      <c r="AE35" s="6">
        <f t="shared" si="46"/>
        <v>5</v>
      </c>
      <c r="AF35" s="19">
        <f t="shared" si="8"/>
        <v>62.67</v>
      </c>
      <c r="AG35" s="22">
        <v>30.04</v>
      </c>
      <c r="AH35" s="1"/>
      <c r="AI35" s="1"/>
      <c r="AJ35" s="1"/>
      <c r="AK35" s="2">
        <v>17</v>
      </c>
      <c r="AL35" s="2"/>
      <c r="AM35" s="2"/>
      <c r="AN35" s="2"/>
      <c r="AO35" s="2"/>
      <c r="AP35" s="7">
        <f t="shared" si="47"/>
        <v>30.04</v>
      </c>
      <c r="AQ35" s="18">
        <f t="shared" si="48"/>
        <v>8.5</v>
      </c>
      <c r="AR35" s="6">
        <f t="shared" si="49"/>
        <v>0</v>
      </c>
      <c r="AS35" s="19">
        <f t="shared" si="12"/>
        <v>38.54</v>
      </c>
      <c r="AT35" s="22">
        <v>32.04</v>
      </c>
      <c r="AU35" s="1"/>
      <c r="AV35" s="1"/>
      <c r="AW35" s="2">
        <v>24</v>
      </c>
      <c r="AX35" s="2"/>
      <c r="AY35" s="2"/>
      <c r="AZ35" s="2"/>
      <c r="BA35" s="2"/>
      <c r="BB35" s="7">
        <f t="shared" si="50"/>
        <v>32.04</v>
      </c>
      <c r="BC35" s="18">
        <f t="shared" si="51"/>
        <v>12</v>
      </c>
      <c r="BD35" s="6">
        <f t="shared" si="52"/>
        <v>0</v>
      </c>
      <c r="BE35" s="19">
        <f t="shared" si="16"/>
        <v>44.04</v>
      </c>
      <c r="BF35" s="22">
        <v>7.23</v>
      </c>
      <c r="BG35" s="1">
        <v>9.9</v>
      </c>
      <c r="BH35" s="1">
        <v>18.63</v>
      </c>
      <c r="BI35" s="1">
        <v>8.6199999999999992</v>
      </c>
      <c r="BJ35" s="2">
        <v>8</v>
      </c>
      <c r="BK35" s="2"/>
      <c r="BL35" s="2"/>
      <c r="BM35" s="2"/>
      <c r="BN35" s="2"/>
      <c r="BO35" s="7">
        <f t="shared" si="17"/>
        <v>44.38</v>
      </c>
      <c r="BP35" s="18">
        <f t="shared" si="53"/>
        <v>4</v>
      </c>
      <c r="BQ35" s="6">
        <f t="shared" si="54"/>
        <v>0</v>
      </c>
      <c r="BR35" s="19">
        <f t="shared" si="20"/>
        <v>48.38</v>
      </c>
      <c r="BS35" s="22"/>
      <c r="BT35" s="1"/>
      <c r="BU35" s="1"/>
      <c r="BV35" s="2"/>
      <c r="BW35" s="2"/>
      <c r="BX35" s="2"/>
      <c r="BY35" s="2"/>
      <c r="BZ35" s="2"/>
      <c r="CA35" s="7">
        <f t="shared" si="55"/>
        <v>0</v>
      </c>
      <c r="CB35" s="18">
        <f t="shared" si="56"/>
        <v>0</v>
      </c>
      <c r="CC35" s="6">
        <f t="shared" si="57"/>
        <v>0</v>
      </c>
      <c r="CD35" s="19">
        <f t="shared" si="24"/>
        <v>0</v>
      </c>
      <c r="CE35" s="22"/>
      <c r="CF35" s="1"/>
      <c r="CG35" s="2"/>
      <c r="CH35" s="2"/>
      <c r="CI35" s="2"/>
      <c r="CJ35" s="2"/>
      <c r="CK35" s="2"/>
      <c r="CL35" s="7">
        <f t="shared" si="58"/>
        <v>0</v>
      </c>
      <c r="CM35" s="18">
        <f t="shared" si="59"/>
        <v>0</v>
      </c>
      <c r="CN35" s="6">
        <f t="shared" si="60"/>
        <v>0</v>
      </c>
      <c r="CO35" s="19">
        <f t="shared" si="28"/>
        <v>0</v>
      </c>
      <c r="CP35" s="22"/>
      <c r="CQ35" s="1"/>
      <c r="CR35" s="2"/>
      <c r="CS35" s="2"/>
      <c r="CT35" s="2"/>
      <c r="CU35" s="2"/>
      <c r="CV35" s="2"/>
      <c r="CW35" s="7">
        <f t="shared" si="61"/>
        <v>0</v>
      </c>
      <c r="CX35" s="18">
        <f t="shared" si="62"/>
        <v>0</v>
      </c>
      <c r="CY35" s="6">
        <f t="shared" si="63"/>
        <v>0</v>
      </c>
      <c r="CZ35" s="19">
        <f t="shared" si="32"/>
        <v>0</v>
      </c>
      <c r="DA35" s="22"/>
      <c r="DB35" s="1"/>
      <c r="DC35" s="2"/>
      <c r="DD35" s="2"/>
      <c r="DE35" s="2"/>
      <c r="DF35" s="2"/>
      <c r="DG35" s="2"/>
      <c r="DH35" s="7">
        <f t="shared" si="64"/>
        <v>0</v>
      </c>
      <c r="DI35" s="18">
        <f t="shared" si="65"/>
        <v>0</v>
      </c>
      <c r="DJ35" s="6">
        <f t="shared" si="66"/>
        <v>0</v>
      </c>
      <c r="DK35" s="19">
        <f t="shared" si="36"/>
        <v>0</v>
      </c>
    </row>
    <row r="36" spans="1:115">
      <c r="A36" s="24">
        <v>34</v>
      </c>
      <c r="B36" s="9" t="s">
        <v>120</v>
      </c>
      <c r="C36" s="52"/>
      <c r="D36" s="52"/>
      <c r="E36" s="52" t="s">
        <v>27</v>
      </c>
      <c r="F36" s="52" t="s">
        <v>125</v>
      </c>
      <c r="G36" s="52"/>
      <c r="H36" s="20" t="str">
        <f t="shared" si="37"/>
        <v/>
      </c>
      <c r="I36" s="16" t="str">
        <f ca="1">IF(AND($I$2="Y",K36&gt;0,OR(AND(H36=1,H45=10),AND(H36=2,H54=20),AND(H36=3,H63=30),AND(H36=4,H72=40),AND(H36=5,H81=50),AND(H36=6,H90=60),AND(H36=7,H99=70),AND(H36=8,H108=80),AND(H36=9,H117=90),AND(H36=10,H126=100))),VLOOKUP(K36-1,SortLookup!$A$13:$B$16,2,FALSE),"")</f>
        <v/>
      </c>
      <c r="J36" s="15">
        <f ca="1">IF(ISNA(VLOOKUP(F36,SortLookup!$A$1:$B$5,2,FALSE))," ",VLOOKUP(F36,SortLookup!$A$1:$B$5,2,FALSE))</f>
        <v>4</v>
      </c>
      <c r="K36" s="21" t="str">
        <f ca="1">IF(ISNA(VLOOKUP(G36,SortLookup!$A$7:$B$11,2,FALSE))," ",VLOOKUP(G36,SortLookup!$A$7:$B$11,2,FALSE))</f>
        <v xml:space="preserve"> </v>
      </c>
      <c r="L36" s="36">
        <f t="shared" si="39"/>
        <v>200.64</v>
      </c>
      <c r="M36" s="37">
        <f t="shared" si="40"/>
        <v>108.64</v>
      </c>
      <c r="N36" s="8">
        <f t="shared" si="41"/>
        <v>33</v>
      </c>
      <c r="O36" s="40">
        <f t="shared" si="42"/>
        <v>59</v>
      </c>
      <c r="P36" s="41">
        <f t="shared" si="43"/>
        <v>118</v>
      </c>
      <c r="Q36" s="22">
        <v>37.71</v>
      </c>
      <c r="R36" s="1"/>
      <c r="S36" s="1"/>
      <c r="T36" s="1"/>
      <c r="U36" s="1"/>
      <c r="V36" s="1"/>
      <c r="W36" s="1"/>
      <c r="X36" s="2">
        <v>32</v>
      </c>
      <c r="Y36" s="2"/>
      <c r="Z36" s="2">
        <v>1</v>
      </c>
      <c r="AA36" s="2"/>
      <c r="AB36" s="23"/>
      <c r="AC36" s="7">
        <f t="shared" si="44"/>
        <v>37.71</v>
      </c>
      <c r="AD36" s="18">
        <f t="shared" si="45"/>
        <v>16</v>
      </c>
      <c r="AE36" s="6">
        <f t="shared" si="46"/>
        <v>5</v>
      </c>
      <c r="AF36" s="19">
        <f t="shared" si="8"/>
        <v>58.71</v>
      </c>
      <c r="AG36" s="22">
        <v>14.84</v>
      </c>
      <c r="AH36" s="1"/>
      <c r="AI36" s="1"/>
      <c r="AJ36" s="1"/>
      <c r="AK36" s="2">
        <v>28</v>
      </c>
      <c r="AL36" s="2">
        <v>1</v>
      </c>
      <c r="AM36" s="2">
        <v>1</v>
      </c>
      <c r="AN36" s="2"/>
      <c r="AO36" s="2"/>
      <c r="AP36" s="7">
        <f t="shared" si="47"/>
        <v>14.84</v>
      </c>
      <c r="AQ36" s="18">
        <f t="shared" si="48"/>
        <v>14</v>
      </c>
      <c r="AR36" s="6">
        <f t="shared" si="49"/>
        <v>8</v>
      </c>
      <c r="AS36" s="19">
        <f t="shared" si="12"/>
        <v>36.840000000000003</v>
      </c>
      <c r="AT36" s="22">
        <v>25.37</v>
      </c>
      <c r="AU36" s="1"/>
      <c r="AV36" s="1"/>
      <c r="AW36" s="2">
        <v>28</v>
      </c>
      <c r="AX36" s="2"/>
      <c r="AY36" s="2">
        <v>1</v>
      </c>
      <c r="AZ36" s="2"/>
      <c r="BA36" s="2"/>
      <c r="BB36" s="7">
        <f t="shared" si="50"/>
        <v>25.37</v>
      </c>
      <c r="BC36" s="18">
        <f t="shared" si="51"/>
        <v>14</v>
      </c>
      <c r="BD36" s="6">
        <f t="shared" si="52"/>
        <v>5</v>
      </c>
      <c r="BE36" s="19">
        <f t="shared" si="16"/>
        <v>44.37</v>
      </c>
      <c r="BF36" s="22">
        <v>13.73</v>
      </c>
      <c r="BG36" s="1">
        <v>5.58</v>
      </c>
      <c r="BH36" s="1">
        <v>5.35</v>
      </c>
      <c r="BI36" s="1">
        <v>6.06</v>
      </c>
      <c r="BJ36" s="2">
        <v>30</v>
      </c>
      <c r="BK36" s="2"/>
      <c r="BL36" s="2">
        <v>3</v>
      </c>
      <c r="BM36" s="2"/>
      <c r="BN36" s="2"/>
      <c r="BO36" s="7">
        <f>SUM(BF36:BI36)</f>
        <v>30.72</v>
      </c>
      <c r="BP36" s="18">
        <f t="shared" si="53"/>
        <v>15</v>
      </c>
      <c r="BQ36" s="6">
        <f t="shared" si="54"/>
        <v>15</v>
      </c>
      <c r="BR36" s="19">
        <f t="shared" si="20"/>
        <v>60.72</v>
      </c>
      <c r="BS36" s="22"/>
      <c r="BT36" s="1"/>
      <c r="BU36" s="1"/>
      <c r="BV36" s="2"/>
      <c r="BW36" s="2"/>
      <c r="BX36" s="2"/>
      <c r="BY36" s="2"/>
      <c r="BZ36" s="2"/>
      <c r="CA36" s="7">
        <f t="shared" si="55"/>
        <v>0</v>
      </c>
      <c r="CB36" s="18">
        <f t="shared" si="56"/>
        <v>0</v>
      </c>
      <c r="CC36" s="6">
        <f t="shared" si="57"/>
        <v>0</v>
      </c>
      <c r="CD36" s="19">
        <f t="shared" si="24"/>
        <v>0</v>
      </c>
      <c r="CE36" s="22"/>
      <c r="CF36" s="1"/>
      <c r="CG36" s="2"/>
      <c r="CH36" s="2"/>
      <c r="CI36" s="2"/>
      <c r="CJ36" s="2"/>
      <c r="CK36" s="2"/>
      <c r="CL36" s="7">
        <f t="shared" si="58"/>
        <v>0</v>
      </c>
      <c r="CM36" s="18">
        <f t="shared" si="59"/>
        <v>0</v>
      </c>
      <c r="CN36" s="6">
        <f t="shared" si="60"/>
        <v>0</v>
      </c>
      <c r="CO36" s="19">
        <f t="shared" si="28"/>
        <v>0</v>
      </c>
      <c r="CP36" s="22"/>
      <c r="CQ36" s="1"/>
      <c r="CR36" s="2"/>
      <c r="CS36" s="2"/>
      <c r="CT36" s="2"/>
      <c r="CU36" s="2"/>
      <c r="CV36" s="2"/>
      <c r="CW36" s="7">
        <f t="shared" si="61"/>
        <v>0</v>
      </c>
      <c r="CX36" s="18">
        <f t="shared" si="62"/>
        <v>0</v>
      </c>
      <c r="CY36" s="6">
        <f t="shared" si="63"/>
        <v>0</v>
      </c>
      <c r="CZ36" s="19">
        <f t="shared" si="32"/>
        <v>0</v>
      </c>
      <c r="DA36" s="22"/>
      <c r="DB36" s="1"/>
      <c r="DC36" s="2"/>
      <c r="DD36" s="2"/>
      <c r="DE36" s="2"/>
      <c r="DF36" s="2"/>
      <c r="DG36" s="2"/>
      <c r="DH36" s="7">
        <f t="shared" si="64"/>
        <v>0</v>
      </c>
      <c r="DI36" s="18">
        <f t="shared" si="65"/>
        <v>0</v>
      </c>
      <c r="DJ36" s="6">
        <f t="shared" si="66"/>
        <v>0</v>
      </c>
      <c r="DK36" s="19">
        <f t="shared" si="36"/>
        <v>0</v>
      </c>
    </row>
    <row r="37" spans="1:115">
      <c r="A37" s="24">
        <v>11</v>
      </c>
      <c r="B37" s="9" t="s">
        <v>121</v>
      </c>
      <c r="C37" s="52"/>
      <c r="D37" s="52"/>
      <c r="E37" s="52" t="s">
        <v>27</v>
      </c>
      <c r="F37" s="52" t="s">
        <v>123</v>
      </c>
      <c r="G37" s="52"/>
      <c r="H37" s="20" t="str">
        <f t="shared" si="37"/>
        <v/>
      </c>
      <c r="I37" s="16" t="str">
        <f ca="1">IF(AND($I$2="Y",K37&gt;0,OR(AND(H37=1,H46=10),AND(H37=2,H55=20),AND(H37=3,H64=30),AND(H37=4,H73=40),AND(H37=5,H82=50),AND(H37=6,H91=60),AND(H37=7,H100=70),AND(H37=8,H109=80),AND(H37=9,H118=90),AND(H37=10,H127=100))),VLOOKUP(K37-1,SortLookup!$A$13:$B$16,2,FALSE),"")</f>
        <v/>
      </c>
      <c r="J37" s="15">
        <f ca="1">IF(ISNA(VLOOKUP(F37,SortLookup!$A$1:$B$5,2,FALSE))," ",VLOOKUP(F37,SortLookup!$A$1:$B$5,2,FALSE))</f>
        <v>0</v>
      </c>
      <c r="K37" s="21" t="str">
        <f ca="1">IF(ISNA(VLOOKUP(G37,SortLookup!$A$7:$B$11,2,FALSE))," ",VLOOKUP(G37,SortLookup!$A$7:$B$11,2,FALSE))</f>
        <v xml:space="preserve"> </v>
      </c>
      <c r="L37" s="36">
        <f t="shared" si="39"/>
        <v>206.73</v>
      </c>
      <c r="M37" s="37">
        <f t="shared" si="40"/>
        <v>182.23</v>
      </c>
      <c r="N37" s="8">
        <f t="shared" si="41"/>
        <v>10</v>
      </c>
      <c r="O37" s="40">
        <f t="shared" si="42"/>
        <v>14.5</v>
      </c>
      <c r="P37" s="41">
        <f t="shared" si="43"/>
        <v>29</v>
      </c>
      <c r="Q37" s="22">
        <v>40.270000000000003</v>
      </c>
      <c r="R37" s="1"/>
      <c r="S37" s="1"/>
      <c r="T37" s="1"/>
      <c r="U37" s="1"/>
      <c r="V37" s="1"/>
      <c r="W37" s="1"/>
      <c r="X37" s="2">
        <v>11</v>
      </c>
      <c r="Y37" s="2"/>
      <c r="Z37" s="2">
        <v>1</v>
      </c>
      <c r="AA37" s="2"/>
      <c r="AB37" s="23"/>
      <c r="AC37" s="7">
        <f t="shared" si="44"/>
        <v>40.270000000000003</v>
      </c>
      <c r="AD37" s="18">
        <f t="shared" si="45"/>
        <v>5.5</v>
      </c>
      <c r="AE37" s="6">
        <f t="shared" si="46"/>
        <v>5</v>
      </c>
      <c r="AF37" s="19">
        <f t="shared" si="8"/>
        <v>50.77</v>
      </c>
      <c r="AG37" s="22">
        <v>50.42</v>
      </c>
      <c r="AH37" s="1"/>
      <c r="AI37" s="1"/>
      <c r="AJ37" s="1"/>
      <c r="AK37" s="2">
        <v>7</v>
      </c>
      <c r="AL37" s="2"/>
      <c r="AM37" s="2"/>
      <c r="AN37" s="2"/>
      <c r="AO37" s="2"/>
      <c r="AP37" s="7">
        <f t="shared" si="47"/>
        <v>50.42</v>
      </c>
      <c r="AQ37" s="18">
        <f t="shared" si="48"/>
        <v>3.5</v>
      </c>
      <c r="AR37" s="6">
        <f t="shared" si="49"/>
        <v>0</v>
      </c>
      <c r="AS37" s="19">
        <f t="shared" si="12"/>
        <v>53.92</v>
      </c>
      <c r="AT37" s="22">
        <v>44.66</v>
      </c>
      <c r="AU37" s="1"/>
      <c r="AV37" s="1"/>
      <c r="AW37" s="2">
        <v>3</v>
      </c>
      <c r="AX37" s="2"/>
      <c r="AY37" s="2"/>
      <c r="AZ37" s="2"/>
      <c r="BA37" s="2"/>
      <c r="BB37" s="7">
        <f t="shared" si="50"/>
        <v>44.66</v>
      </c>
      <c r="BC37" s="18">
        <f t="shared" si="51"/>
        <v>1.5</v>
      </c>
      <c r="BD37" s="6">
        <f t="shared" si="52"/>
        <v>0</v>
      </c>
      <c r="BE37" s="19">
        <f t="shared" si="16"/>
        <v>46.16</v>
      </c>
      <c r="BF37" s="22">
        <v>10.58</v>
      </c>
      <c r="BG37" s="1">
        <v>14.27</v>
      </c>
      <c r="BH37" s="1">
        <v>11.66</v>
      </c>
      <c r="BI37" s="1">
        <v>10.37</v>
      </c>
      <c r="BJ37" s="2">
        <v>8</v>
      </c>
      <c r="BK37" s="2"/>
      <c r="BL37" s="2">
        <v>1</v>
      </c>
      <c r="BM37" s="2"/>
      <c r="BN37" s="2"/>
      <c r="BO37" s="7">
        <f t="shared" si="17"/>
        <v>46.88</v>
      </c>
      <c r="BP37" s="18">
        <f t="shared" si="53"/>
        <v>4</v>
      </c>
      <c r="BQ37" s="6">
        <f t="shared" si="54"/>
        <v>5</v>
      </c>
      <c r="BR37" s="19">
        <f t="shared" si="20"/>
        <v>55.88</v>
      </c>
      <c r="BS37" s="22"/>
      <c r="BT37" s="1"/>
      <c r="BU37" s="1"/>
      <c r="BV37" s="2"/>
      <c r="BW37" s="2"/>
      <c r="BX37" s="2"/>
      <c r="BY37" s="2"/>
      <c r="BZ37" s="2"/>
      <c r="CA37" s="7">
        <f t="shared" si="55"/>
        <v>0</v>
      </c>
      <c r="CB37" s="18">
        <f t="shared" si="56"/>
        <v>0</v>
      </c>
      <c r="CC37" s="6">
        <f t="shared" si="57"/>
        <v>0</v>
      </c>
      <c r="CD37" s="19">
        <f t="shared" si="24"/>
        <v>0</v>
      </c>
      <c r="CE37" s="22"/>
      <c r="CF37" s="1"/>
      <c r="CG37" s="2"/>
      <c r="CH37" s="2"/>
      <c r="CI37" s="2"/>
      <c r="CJ37" s="2"/>
      <c r="CK37" s="2"/>
      <c r="CL37" s="7">
        <f t="shared" si="58"/>
        <v>0</v>
      </c>
      <c r="CM37" s="18">
        <f t="shared" si="59"/>
        <v>0</v>
      </c>
      <c r="CN37" s="6">
        <f t="shared" si="60"/>
        <v>0</v>
      </c>
      <c r="CO37" s="19">
        <f t="shared" si="28"/>
        <v>0</v>
      </c>
      <c r="CP37" s="22"/>
      <c r="CQ37" s="1"/>
      <c r="CR37" s="2"/>
      <c r="CS37" s="2"/>
      <c r="CT37" s="2"/>
      <c r="CU37" s="2"/>
      <c r="CV37" s="2"/>
      <c r="CW37" s="7">
        <f t="shared" si="61"/>
        <v>0</v>
      </c>
      <c r="CX37" s="18">
        <f t="shared" si="62"/>
        <v>0</v>
      </c>
      <c r="CY37" s="6">
        <f t="shared" si="63"/>
        <v>0</v>
      </c>
      <c r="CZ37" s="19">
        <f t="shared" si="32"/>
        <v>0</v>
      </c>
      <c r="DA37" s="22"/>
      <c r="DB37" s="1"/>
      <c r="DC37" s="2"/>
      <c r="DD37" s="2"/>
      <c r="DE37" s="2"/>
      <c r="DF37" s="2"/>
      <c r="DG37" s="2"/>
      <c r="DH37" s="7">
        <f t="shared" si="64"/>
        <v>0</v>
      </c>
      <c r="DI37" s="18">
        <f t="shared" si="65"/>
        <v>0</v>
      </c>
      <c r="DJ37" s="6">
        <f t="shared" si="66"/>
        <v>0</v>
      </c>
      <c r="DK37" s="19">
        <f t="shared" si="36"/>
        <v>0</v>
      </c>
    </row>
    <row r="38" spans="1:115">
      <c r="BO38" s="7">
        <f t="shared" si="17"/>
        <v>0</v>
      </c>
    </row>
    <row r="39" spans="1:115">
      <c r="BO39" s="7">
        <f t="shared" si="17"/>
        <v>0</v>
      </c>
    </row>
    <row r="40" spans="1:115">
      <c r="BO40" s="7">
        <f t="shared" si="17"/>
        <v>0</v>
      </c>
    </row>
    <row r="41" spans="1:115">
      <c r="BO41" s="7">
        <f t="shared" si="17"/>
        <v>0</v>
      </c>
    </row>
    <row r="42" spans="1:115">
      <c r="BO42" s="7">
        <f t="shared" si="17"/>
        <v>0</v>
      </c>
    </row>
    <row r="43" spans="1:115">
      <c r="BO43" s="7">
        <f t="shared" si="17"/>
        <v>0</v>
      </c>
    </row>
    <row r="44" spans="1:115">
      <c r="BO44" s="7">
        <f t="shared" si="17"/>
        <v>0</v>
      </c>
    </row>
    <row r="45" spans="1:115">
      <c r="BO45" s="7">
        <f t="shared" si="17"/>
        <v>0</v>
      </c>
    </row>
    <row r="46" spans="1:115">
      <c r="BO46" s="7">
        <f t="shared" si="17"/>
        <v>0</v>
      </c>
    </row>
    <row r="47" spans="1:115">
      <c r="BO47" s="7">
        <f t="shared" si="17"/>
        <v>0</v>
      </c>
    </row>
    <row r="48" spans="1:115">
      <c r="BO48" s="7">
        <f t="shared" si="17"/>
        <v>0</v>
      </c>
    </row>
    <row r="49" spans="67:67">
      <c r="BO49" s="7">
        <f t="shared" si="17"/>
        <v>0</v>
      </c>
    </row>
    <row r="50" spans="67:67">
      <c r="BO50" s="7">
        <f t="shared" si="17"/>
        <v>0</v>
      </c>
    </row>
    <row r="51" spans="67:67">
      <c r="BO51" s="7">
        <f t="shared" si="17"/>
        <v>0</v>
      </c>
    </row>
    <row r="52" spans="67:67">
      <c r="BO52" s="7">
        <f t="shared" ref="BO52:BO115" si="67">SUM(BF52:BI52)</f>
        <v>0</v>
      </c>
    </row>
    <row r="53" spans="67:67">
      <c r="BO53" s="7">
        <f t="shared" si="67"/>
        <v>0</v>
      </c>
    </row>
    <row r="54" spans="67:67">
      <c r="BO54" s="7">
        <f t="shared" si="67"/>
        <v>0</v>
      </c>
    </row>
    <row r="55" spans="67:67">
      <c r="BO55" s="7">
        <f t="shared" si="67"/>
        <v>0</v>
      </c>
    </row>
    <row r="56" spans="67:67">
      <c r="BO56" s="7">
        <f t="shared" si="67"/>
        <v>0</v>
      </c>
    </row>
    <row r="57" spans="67:67">
      <c r="BO57" s="7">
        <f t="shared" si="67"/>
        <v>0</v>
      </c>
    </row>
    <row r="58" spans="67:67">
      <c r="BO58" s="7">
        <f t="shared" si="67"/>
        <v>0</v>
      </c>
    </row>
    <row r="59" spans="67:67">
      <c r="BO59" s="7">
        <f t="shared" si="67"/>
        <v>0</v>
      </c>
    </row>
    <row r="60" spans="67:67">
      <c r="BO60" s="7">
        <f t="shared" si="67"/>
        <v>0</v>
      </c>
    </row>
    <row r="61" spans="67:67">
      <c r="BO61" s="7">
        <f t="shared" si="67"/>
        <v>0</v>
      </c>
    </row>
    <row r="62" spans="67:67">
      <c r="BO62" s="7">
        <f t="shared" si="67"/>
        <v>0</v>
      </c>
    </row>
    <row r="63" spans="67:67">
      <c r="BO63" s="7">
        <f t="shared" si="67"/>
        <v>0</v>
      </c>
    </row>
    <row r="64" spans="67:67">
      <c r="BO64" s="7">
        <f t="shared" si="67"/>
        <v>0</v>
      </c>
    </row>
    <row r="65" spans="67:67">
      <c r="BO65" s="7">
        <f t="shared" si="67"/>
        <v>0</v>
      </c>
    </row>
    <row r="66" spans="67:67">
      <c r="BO66" s="7">
        <f t="shared" si="67"/>
        <v>0</v>
      </c>
    </row>
    <row r="67" spans="67:67">
      <c r="BO67" s="7">
        <f t="shared" si="67"/>
        <v>0</v>
      </c>
    </row>
    <row r="68" spans="67:67">
      <c r="BO68" s="7">
        <f t="shared" si="67"/>
        <v>0</v>
      </c>
    </row>
    <row r="69" spans="67:67">
      <c r="BO69" s="7">
        <f t="shared" si="67"/>
        <v>0</v>
      </c>
    </row>
    <row r="70" spans="67:67">
      <c r="BO70" s="7">
        <f t="shared" si="67"/>
        <v>0</v>
      </c>
    </row>
    <row r="71" spans="67:67">
      <c r="BO71" s="7">
        <f t="shared" si="67"/>
        <v>0</v>
      </c>
    </row>
    <row r="72" spans="67:67">
      <c r="BO72" s="7">
        <f t="shared" si="67"/>
        <v>0</v>
      </c>
    </row>
    <row r="73" spans="67:67">
      <c r="BO73" s="7">
        <f t="shared" si="67"/>
        <v>0</v>
      </c>
    </row>
    <row r="74" spans="67:67">
      <c r="BO74" s="7">
        <f t="shared" si="67"/>
        <v>0</v>
      </c>
    </row>
    <row r="75" spans="67:67">
      <c r="BO75" s="7">
        <f t="shared" si="67"/>
        <v>0</v>
      </c>
    </row>
    <row r="76" spans="67:67">
      <c r="BO76" s="7">
        <f t="shared" si="67"/>
        <v>0</v>
      </c>
    </row>
    <row r="77" spans="67:67">
      <c r="BO77" s="7">
        <f t="shared" si="67"/>
        <v>0</v>
      </c>
    </row>
    <row r="78" spans="67:67">
      <c r="BO78" s="7">
        <f t="shared" si="67"/>
        <v>0</v>
      </c>
    </row>
    <row r="79" spans="67:67">
      <c r="BO79" s="7">
        <f t="shared" si="67"/>
        <v>0</v>
      </c>
    </row>
    <row r="80" spans="67:67">
      <c r="BO80" s="7">
        <f t="shared" si="67"/>
        <v>0</v>
      </c>
    </row>
    <row r="81" spans="67:67">
      <c r="BO81" s="7">
        <f t="shared" si="67"/>
        <v>0</v>
      </c>
    </row>
    <row r="82" spans="67:67">
      <c r="BO82" s="7">
        <f t="shared" si="67"/>
        <v>0</v>
      </c>
    </row>
    <row r="83" spans="67:67">
      <c r="BO83" s="7">
        <f t="shared" si="67"/>
        <v>0</v>
      </c>
    </row>
    <row r="84" spans="67:67">
      <c r="BO84" s="7">
        <f t="shared" si="67"/>
        <v>0</v>
      </c>
    </row>
    <row r="85" spans="67:67">
      <c r="BO85" s="7">
        <f t="shared" si="67"/>
        <v>0</v>
      </c>
    </row>
    <row r="86" spans="67:67">
      <c r="BO86" s="7">
        <f t="shared" si="67"/>
        <v>0</v>
      </c>
    </row>
    <row r="87" spans="67:67">
      <c r="BO87" s="7">
        <f t="shared" si="67"/>
        <v>0</v>
      </c>
    </row>
    <row r="88" spans="67:67">
      <c r="BO88" s="7">
        <f t="shared" si="67"/>
        <v>0</v>
      </c>
    </row>
    <row r="89" spans="67:67">
      <c r="BO89" s="7">
        <f t="shared" si="67"/>
        <v>0</v>
      </c>
    </row>
    <row r="90" spans="67:67">
      <c r="BO90" s="7">
        <f t="shared" si="67"/>
        <v>0</v>
      </c>
    </row>
    <row r="91" spans="67:67">
      <c r="BO91" s="7">
        <f t="shared" si="67"/>
        <v>0</v>
      </c>
    </row>
    <row r="92" spans="67:67">
      <c r="BO92" s="7">
        <f t="shared" si="67"/>
        <v>0</v>
      </c>
    </row>
    <row r="93" spans="67:67">
      <c r="BO93" s="7">
        <f t="shared" si="67"/>
        <v>0</v>
      </c>
    </row>
    <row r="94" spans="67:67">
      <c r="BO94" s="7">
        <f t="shared" si="67"/>
        <v>0</v>
      </c>
    </row>
    <row r="95" spans="67:67">
      <c r="BO95" s="7">
        <f t="shared" si="67"/>
        <v>0</v>
      </c>
    </row>
    <row r="96" spans="67:67">
      <c r="BO96" s="7">
        <f t="shared" si="67"/>
        <v>0</v>
      </c>
    </row>
    <row r="97" spans="67:67">
      <c r="BO97" s="7">
        <f t="shared" si="67"/>
        <v>0</v>
      </c>
    </row>
    <row r="98" spans="67:67">
      <c r="BO98" s="7">
        <f t="shared" si="67"/>
        <v>0</v>
      </c>
    </row>
    <row r="99" spans="67:67">
      <c r="BO99" s="7">
        <f t="shared" si="67"/>
        <v>0</v>
      </c>
    </row>
    <row r="100" spans="67:67">
      <c r="BO100" s="7">
        <f t="shared" si="67"/>
        <v>0</v>
      </c>
    </row>
    <row r="101" spans="67:67">
      <c r="BO101" s="7">
        <f t="shared" si="67"/>
        <v>0</v>
      </c>
    </row>
    <row r="102" spans="67:67">
      <c r="BO102" s="7">
        <f t="shared" si="67"/>
        <v>0</v>
      </c>
    </row>
    <row r="103" spans="67:67">
      <c r="BO103" s="7">
        <f t="shared" si="67"/>
        <v>0</v>
      </c>
    </row>
    <row r="104" spans="67:67">
      <c r="BO104" s="7">
        <f t="shared" si="67"/>
        <v>0</v>
      </c>
    </row>
    <row r="105" spans="67:67">
      <c r="BO105" s="7">
        <f t="shared" si="67"/>
        <v>0</v>
      </c>
    </row>
    <row r="106" spans="67:67">
      <c r="BO106" s="7">
        <f t="shared" si="67"/>
        <v>0</v>
      </c>
    </row>
    <row r="107" spans="67:67">
      <c r="BO107" s="7">
        <f t="shared" si="67"/>
        <v>0</v>
      </c>
    </row>
    <row r="108" spans="67:67">
      <c r="BO108" s="7">
        <f t="shared" si="67"/>
        <v>0</v>
      </c>
    </row>
    <row r="109" spans="67:67">
      <c r="BO109" s="7">
        <f t="shared" si="67"/>
        <v>0</v>
      </c>
    </row>
    <row r="110" spans="67:67">
      <c r="BO110" s="7">
        <f t="shared" si="67"/>
        <v>0</v>
      </c>
    </row>
    <row r="111" spans="67:67">
      <c r="BO111" s="7">
        <f t="shared" si="67"/>
        <v>0</v>
      </c>
    </row>
    <row r="112" spans="67:67">
      <c r="BO112" s="7">
        <f t="shared" si="67"/>
        <v>0</v>
      </c>
    </row>
    <row r="113" spans="67:67">
      <c r="BO113" s="7">
        <f t="shared" si="67"/>
        <v>0</v>
      </c>
    </row>
    <row r="114" spans="67:67">
      <c r="BO114" s="7">
        <f t="shared" si="67"/>
        <v>0</v>
      </c>
    </row>
    <row r="115" spans="67:67">
      <c r="BO115" s="7">
        <f t="shared" si="67"/>
        <v>0</v>
      </c>
    </row>
    <row r="116" spans="67:67">
      <c r="BO116" s="7">
        <f t="shared" ref="BO116:BO133" si="68">SUM(BF116:BI116)</f>
        <v>0</v>
      </c>
    </row>
    <row r="117" spans="67:67">
      <c r="BO117" s="7">
        <f t="shared" si="68"/>
        <v>0</v>
      </c>
    </row>
    <row r="118" spans="67:67">
      <c r="BO118" s="7">
        <f t="shared" si="68"/>
        <v>0</v>
      </c>
    </row>
    <row r="119" spans="67:67">
      <c r="BO119" s="7">
        <f t="shared" si="68"/>
        <v>0</v>
      </c>
    </row>
    <row r="120" spans="67:67">
      <c r="BO120" s="7">
        <f t="shared" si="68"/>
        <v>0</v>
      </c>
    </row>
    <row r="121" spans="67:67">
      <c r="BO121" s="7">
        <f t="shared" si="68"/>
        <v>0</v>
      </c>
    </row>
    <row r="122" spans="67:67">
      <c r="BO122" s="7">
        <f t="shared" si="68"/>
        <v>0</v>
      </c>
    </row>
    <row r="123" spans="67:67">
      <c r="BO123" s="7">
        <f t="shared" si="68"/>
        <v>0</v>
      </c>
    </row>
    <row r="124" spans="67:67">
      <c r="BO124" s="7">
        <f t="shared" si="68"/>
        <v>0</v>
      </c>
    </row>
    <row r="125" spans="67:67">
      <c r="BO125" s="7">
        <f t="shared" si="68"/>
        <v>0</v>
      </c>
    </row>
    <row r="126" spans="67:67">
      <c r="BO126" s="7">
        <f t="shared" si="68"/>
        <v>0</v>
      </c>
    </row>
    <row r="127" spans="67:67">
      <c r="BO127" s="7">
        <f t="shared" si="68"/>
        <v>0</v>
      </c>
    </row>
    <row r="128" spans="67:67">
      <c r="BO128" s="7">
        <f t="shared" si="68"/>
        <v>0</v>
      </c>
    </row>
    <row r="129" spans="67:67">
      <c r="BO129" s="7">
        <f t="shared" si="68"/>
        <v>0</v>
      </c>
    </row>
    <row r="130" spans="67:67">
      <c r="BO130" s="7">
        <f t="shared" si="68"/>
        <v>0</v>
      </c>
    </row>
    <row r="131" spans="67:67">
      <c r="BO131" s="7">
        <f t="shared" si="68"/>
        <v>0</v>
      </c>
    </row>
    <row r="132" spans="67:67">
      <c r="BO132" s="7">
        <f t="shared" si="68"/>
        <v>0</v>
      </c>
    </row>
    <row r="133" spans="67:67">
      <c r="BO133" s="7">
        <f t="shared" si="68"/>
        <v>0</v>
      </c>
    </row>
  </sheetData>
  <sheetProtection sheet="1" objects="1" scenarios="1"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DA1:DK1"/>
    <mergeCell ref="AG1:AS1"/>
    <mergeCell ref="J1:K1"/>
    <mergeCell ref="BS1:CD1"/>
    <mergeCell ref="A1:G1"/>
    <mergeCell ref="CE1:CO1"/>
    <mergeCell ref="CP1:CZ1"/>
    <mergeCell ref="L1:P1"/>
    <mergeCell ref="AT1:BE1"/>
    <mergeCell ref="Q1:AF1"/>
    <mergeCell ref="BF1:BR1"/>
  </mergeCells>
  <phoneticPr fontId="1" type="noConversion"/>
  <conditionalFormatting sqref="B3:G37 L3:L37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/>
  <headerFooter alignWithMargins="0">
    <oddHeader>Page &amp;P&amp;RIDPA Match Scoring Spreadsheet (X-Large)</oddHeader>
  </headerFooter>
  <colBreaks count="4" manualBreakCount="4">
    <brk id="16" max="51" man="1"/>
    <brk id="32" max="51" man="1"/>
    <brk id="82" max="51" man="1"/>
    <brk id="104" max="51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77734375" defaultRowHeight="13.2"/>
  <cols>
    <col min="1" max="1" width="4.77734375" bestFit="1" customWidth="1"/>
    <col min="2" max="2" width="4.44140625" bestFit="1" customWidth="1"/>
    <col min="3" max="3" width="113.109375" bestFit="1" customWidth="1"/>
  </cols>
  <sheetData>
    <row r="1" spans="1:3">
      <c r="A1" s="10" t="s">
        <v>25</v>
      </c>
      <c r="B1" s="13">
        <v>0</v>
      </c>
      <c r="C1" s="11" t="s">
        <v>36</v>
      </c>
    </row>
    <row r="2" spans="1:3">
      <c r="A2" s="10" t="s">
        <v>26</v>
      </c>
      <c r="B2" s="13">
        <v>1</v>
      </c>
      <c r="C2" s="12" t="s">
        <v>39</v>
      </c>
    </row>
    <row r="3" spans="1:3">
      <c r="A3" s="10" t="s">
        <v>27</v>
      </c>
      <c r="B3" s="13">
        <v>2</v>
      </c>
      <c r="C3" s="12" t="s">
        <v>40</v>
      </c>
    </row>
    <row r="4" spans="1:3">
      <c r="A4" s="10" t="s">
        <v>11</v>
      </c>
      <c r="B4" s="13">
        <v>3</v>
      </c>
      <c r="C4" s="12" t="s">
        <v>34</v>
      </c>
    </row>
    <row r="5" spans="1:3">
      <c r="A5" s="10" t="s">
        <v>28</v>
      </c>
      <c r="B5" s="13">
        <v>4</v>
      </c>
      <c r="C5" s="12" t="s">
        <v>35</v>
      </c>
    </row>
    <row r="6" spans="1:3">
      <c r="A6" s="10"/>
      <c r="B6" s="13"/>
    </row>
    <row r="7" spans="1:3">
      <c r="A7" s="10" t="s">
        <v>29</v>
      </c>
      <c r="B7" s="13">
        <v>0</v>
      </c>
      <c r="C7" s="12" t="s">
        <v>38</v>
      </c>
    </row>
    <row r="8" spans="1:3">
      <c r="A8" s="10" t="s">
        <v>30</v>
      </c>
      <c r="B8" s="13">
        <v>1</v>
      </c>
      <c r="C8" s="12"/>
    </row>
    <row r="9" spans="1:3">
      <c r="A9" s="10" t="s">
        <v>31</v>
      </c>
      <c r="B9" s="13">
        <v>2</v>
      </c>
    </row>
    <row r="10" spans="1:3">
      <c r="A10" s="10" t="s">
        <v>32</v>
      </c>
      <c r="B10" s="13">
        <v>3</v>
      </c>
      <c r="C10" s="12"/>
    </row>
    <row r="11" spans="1:3">
      <c r="A11" s="10" t="s">
        <v>33</v>
      </c>
      <c r="B11" s="13">
        <v>4</v>
      </c>
      <c r="C11" s="12"/>
    </row>
    <row r="13" spans="1:3">
      <c r="A13" s="14">
        <v>0</v>
      </c>
      <c r="B13" s="10" t="s">
        <v>29</v>
      </c>
      <c r="C13" s="12" t="s">
        <v>60</v>
      </c>
    </row>
    <row r="14" spans="1:3">
      <c r="A14" s="14">
        <v>1</v>
      </c>
      <c r="B14" s="10" t="s">
        <v>30</v>
      </c>
      <c r="C14" s="12"/>
    </row>
    <row r="15" spans="1:3">
      <c r="A15" s="14">
        <v>2</v>
      </c>
      <c r="B15" s="10" t="s">
        <v>31</v>
      </c>
      <c r="C15" s="12"/>
    </row>
    <row r="16" spans="1:3">
      <c r="A16" s="14">
        <v>3</v>
      </c>
      <c r="B16" s="10" t="s">
        <v>32</v>
      </c>
      <c r="C16" s="12"/>
    </row>
    <row r="17" spans="1:3">
      <c r="A17" s="14">
        <v>4</v>
      </c>
      <c r="B17" t="s">
        <v>67</v>
      </c>
      <c r="C17" t="s">
        <v>68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77734375" defaultRowHeight="13.2"/>
  <cols>
    <col min="1" max="1" width="125.6640625" customWidth="1"/>
  </cols>
  <sheetData>
    <row r="1" spans="1:1" s="25" customFormat="1">
      <c r="A1" s="46" t="s">
        <v>12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70</v>
      </c>
    </row>
    <row r="5" spans="1:1" s="25" customFormat="1">
      <c r="A5" s="26" t="s">
        <v>71</v>
      </c>
    </row>
    <row r="6" spans="1:1" s="25" customFormat="1" ht="12.75" customHeight="1">
      <c r="A6" s="26"/>
    </row>
    <row r="7" spans="1:1">
      <c r="A7" s="26" t="s">
        <v>72</v>
      </c>
    </row>
    <row r="8" spans="1:1">
      <c r="A8" s="26" t="s">
        <v>73</v>
      </c>
    </row>
    <row r="9" spans="1:1">
      <c r="A9" s="26" t="s">
        <v>74</v>
      </c>
    </row>
    <row r="10" spans="1:1">
      <c r="A10" s="26" t="s">
        <v>75</v>
      </c>
    </row>
    <row r="11" spans="1:1">
      <c r="A11" s="26" t="s">
        <v>76</v>
      </c>
    </row>
    <row r="12" spans="1:1">
      <c r="A12" s="26" t="s">
        <v>77</v>
      </c>
    </row>
    <row r="13" spans="1:1">
      <c r="A13" s="26" t="s">
        <v>81</v>
      </c>
    </row>
    <row r="14" spans="1:1">
      <c r="A14" s="26" t="s">
        <v>82</v>
      </c>
    </row>
    <row r="15" spans="1:1">
      <c r="A15" s="26"/>
    </row>
    <row r="16" spans="1:1" ht="27" customHeight="1">
      <c r="A16" s="26" t="s">
        <v>0</v>
      </c>
    </row>
    <row r="17" spans="1:1">
      <c r="A17" s="26"/>
    </row>
    <row r="18" spans="1:1">
      <c r="A18" s="26"/>
    </row>
    <row r="19" spans="1:1" ht="26.4">
      <c r="A19" s="47" t="s">
        <v>9</v>
      </c>
    </row>
    <row r="20" spans="1:1">
      <c r="A20" s="47"/>
    </row>
    <row r="21" spans="1:1">
      <c r="A21" s="25"/>
    </row>
    <row r="22" spans="1:1">
      <c r="A22" s="48" t="s">
        <v>1</v>
      </c>
    </row>
    <row r="23" spans="1:1">
      <c r="A23" s="26" t="s">
        <v>72</v>
      </c>
    </row>
    <row r="24" spans="1:1">
      <c r="A24" s="25" t="s">
        <v>2</v>
      </c>
    </row>
    <row r="25" spans="1:1">
      <c r="A25" s="25" t="s">
        <v>8</v>
      </c>
    </row>
    <row r="26" spans="1:1">
      <c r="A26" s="25" t="s">
        <v>3</v>
      </c>
    </row>
    <row r="27" spans="1:1">
      <c r="A27" s="25" t="s">
        <v>4</v>
      </c>
    </row>
    <row r="28" spans="1:1">
      <c r="A28" s="25" t="s">
        <v>5</v>
      </c>
    </row>
    <row r="29" spans="1:1">
      <c r="A29" s="25" t="s">
        <v>10</v>
      </c>
    </row>
    <row r="30" spans="1:1">
      <c r="A30" s="25" t="s">
        <v>6</v>
      </c>
    </row>
    <row r="31" spans="1:1">
      <c r="A31" s="25" t="s">
        <v>7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2009-09-26T20:53:46Z</dcterms:modified>
</cp:coreProperties>
</file>