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04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'Scoresheet'!$A$1:$DJ$11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<sst xmlns="http://schemas.openxmlformats.org/spreadsheetml/2006/main" count="191" uniqueCount="94">
  <si>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</si>
  <si>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</si>
  <si>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</si>
  <si>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</si>
  <si>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</si>
  <si>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</si>
  <si>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</si>
  <si>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</si>
  <si>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</si>
  <si>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</si>
  <si>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</si>
  <si>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</si>
  <si>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</si>
  <si>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</si>
  <si>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</si>
  <si>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</si>
  <si>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</si>
  <si>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</si>
  <si>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</si>
  <si>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</si>
  <si>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</si>
  <si>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</si>
  <si>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</si>
  <si>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</si>
  <si>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</si>
  <si>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</si>
  <si>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</si>
  <si>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</si>
  <si>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</si>
  <si>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</si>
  <si>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</si>
  <si>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</si>
  <si>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</si>
  <si>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</si>
  <si>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</si>
  <si>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</si>
  <si>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</si>
  <si>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</si>
  <si>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</si>
  <si>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</si>
  <si>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</si>
  <si>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</si>
  <si>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</si>
  <si>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</si>
  <si>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</si>
  <si>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</si>
  <si>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</si>
  <si>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</si>
  <si>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</si>
  <si>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</si>
  <si>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</si>
  <si>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</si>
  <si>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</si>
  <si>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</si>
  <si>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</si>
  <si>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</si>
  <si>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</si>
  <si>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</si>
  <si>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</si>
  <si>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</si>
  <si>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</si>
  <si>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</si>
  <si>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</si>
  <si>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</si>
  <si>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</si>
  <si>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</si>
  <si>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</si>
  <si>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</si>
  <si>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</si>
  <si>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</si>
  <si>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</si>
  <si>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</si>
  <si>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</si>
  <si>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</si>
  <si>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</si>
  <si>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</si>
  <si>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</si>
  <si>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</si>
  <si>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</si>
  <si>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</si>
  <si>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</si>
  <si>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</si>
  <si>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</si>
  <si>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</si>
  <si>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</si>
  <si>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Aaron B.</t>
  </si>
  <si>
    <t>Hal N.</t>
  </si>
  <si>
    <t>Mike D.</t>
  </si>
  <si>
    <t>Paul R.</t>
  </si>
  <si>
    <t>Peter D.</t>
  </si>
  <si>
    <t>Rod P.</t>
  </si>
  <si>
    <t>Ben M.</t>
  </si>
  <si>
    <t>Eric P.</t>
  </si>
  <si>
    <t>Rob 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</si>
</sst>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J19" sqref="BJ19"/>
    </sheetView>
  </sheetViews>
  <sheetFormatPr defaultColWidth="6.421875" defaultRowHeight="12.75"/>
  <cols>
    <col min="1" max="1" width="3.28125" style="5" bestFit="1" customWidth="1"/>
    <col min="2" max="2" width="25.7109375" style="4" bestFit="1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customWidth="1"/>
    <col min="31" max="31" width="4.28125" style="4" customWidth="1"/>
    <col min="32" max="32" width="8.421875" style="3" customWidth="1"/>
    <col min="33" max="33" width="5.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customWidth="1"/>
    <col min="43" max="43" width="4.421875" style="4" customWidth="1"/>
    <col min="44" max="44" width="4.28125" style="0" customWidth="1"/>
    <col min="45" max="45" width="6.421875" style="0" customWidth="1"/>
    <col min="46" max="46" width="5.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customWidth="1"/>
    <col min="55" max="55" width="4.421875" style="4" customWidth="1"/>
    <col min="56" max="56" width="4.28125" style="0" customWidth="1"/>
    <col min="57" max="57" width="6.421875" style="0" customWidth="1"/>
    <col min="58" max="58" width="5.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2" width="5.421875" style="0" hidden="1" customWidth="1"/>
    <col min="73" max="73" width="3.7109375" style="0" hidden="1" customWidth="1"/>
    <col min="74" max="76" width="2.28125" style="0" hidden="1" customWidth="1"/>
    <col min="77" max="77" width="3.421875" style="0" hidden="1" customWidth="1"/>
    <col min="78" max="78" width="6.421875" style="4" hidden="1" customWidth="1"/>
    <col min="79" max="79" width="4.421875" style="4" hidden="1" customWidth="1"/>
    <col min="80" max="80" width="4.28125" style="0" hidden="1" customWidth="1"/>
    <col min="81" max="81" width="6.42187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</cols>
  <sheetData>
    <row r="1" spans="1:114" ht="27" customHeight="1" thickTop="1">
      <c r="A1" s="54" t="s">
        <v>21</v>
      </c>
      <c r="B1" s="57"/>
      <c r="C1" s="57"/>
      <c r="D1" s="57"/>
      <c r="E1" s="57"/>
      <c r="F1" s="57"/>
      <c r="G1" s="57"/>
      <c r="H1" s="42" t="s">
        <v>4</v>
      </c>
      <c r="I1" s="43" t="s">
        <v>5</v>
      </c>
      <c r="J1" s="55" t="s">
        <v>49</v>
      </c>
      <c r="K1" s="56"/>
      <c r="L1" s="58" t="s">
        <v>30</v>
      </c>
      <c r="M1" s="59"/>
      <c r="N1" s="59"/>
      <c r="O1" s="59"/>
      <c r="P1" s="60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25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 t="s">
        <v>26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 t="s">
        <v>27</v>
      </c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28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 t="s">
        <v>29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87</v>
      </c>
      <c r="C3" s="52"/>
      <c r="D3" s="52"/>
      <c r="E3" s="52"/>
      <c r="F3" s="52" t="s">
        <v>31</v>
      </c>
      <c r="G3" s="52"/>
      <c r="H3" s="20">
        <f>IF(AND(OR($H$2="Y",$I$2="Y"),J3&lt;5,K3&lt;5),IF(AND(J3=J2,K3=K2),H2+1,1),"")</f>
      </c>
      <c r="I3" s="16" t="e">
        <f>IF(AND($I$2="Y",K3&gt;0,OR(AND(H3=1,#REF!=10),AND(H3=2,#REF!=20),AND(H3=3,H18=30),AND(H3=4,H27=40),AND(H3=5,H36=50),AND(H3=6,H45=60),AND(H3=7,H54=70),AND(H3=8,H63=80),AND(H3=9,H72=90),AND(H3=10,H81=100))),VLOOKUP(K3-1,SortLookup!$A$13:$B$16,2,FALSE),"")</f>
        <v>#REF!</v>
      </c>
      <c r="J3" s="15">
        <f>IF(ISNA(VLOOKUP(F3,SortLookup!$A$1:$B$5,2,FALSE))," ",VLOOKUP(F3,SortLookup!$A$1:$B$5,2,FALSE))</f>
        <v>0</v>
      </c>
      <c r="K3" s="21" t="str">
        <f>IF(ISNA(VLOOKUP(G3,SortLookup!$A$7:$B$11,2,FALSE))," ",VLOOKUP(G3,SortLookup!$A$7:$B$11,2,FALSE))</f>
        <v> </v>
      </c>
      <c r="L3" s="36">
        <f>M3+N3+O3</f>
        <v>105.76</v>
      </c>
      <c r="M3" s="37">
        <f>AC3+AP3+BB3+BN3+BZ3+CK3+CV3+DG3</f>
        <v>80.26</v>
      </c>
      <c r="N3" s="8">
        <f>AE3+AR3+BD3+BP3+CB3+CM3+CX3+DI3</f>
        <v>3</v>
      </c>
      <c r="O3" s="40">
        <f>P3/2</f>
        <v>22.5</v>
      </c>
      <c r="P3" s="41">
        <f>X3+AK3+AW3+BI3+BU3+CF3+CQ3+DB3</f>
        <v>45</v>
      </c>
      <c r="Q3" s="22">
        <v>16.51</v>
      </c>
      <c r="R3" s="1"/>
      <c r="S3" s="1"/>
      <c r="T3" s="1"/>
      <c r="U3" s="1"/>
      <c r="V3" s="1"/>
      <c r="W3" s="1"/>
      <c r="X3" s="2">
        <v>14</v>
      </c>
      <c r="Y3" s="2">
        <v>1</v>
      </c>
      <c r="Z3" s="2"/>
      <c r="AA3" s="2"/>
      <c r="AB3" s="23"/>
      <c r="AC3" s="7">
        <f>Q3+R3+S3+T3+U3+V3+W3</f>
        <v>16.51</v>
      </c>
      <c r="AD3" s="18">
        <f>X3/2</f>
        <v>7</v>
      </c>
      <c r="AE3" s="6">
        <f>(Y3*3)+(Z3*5)+(AA3*5)+(AB3*20)</f>
        <v>3</v>
      </c>
      <c r="AF3" s="19">
        <f>AC3+AD3+AE3</f>
        <v>26.51</v>
      </c>
      <c r="AG3" s="22">
        <v>15.34</v>
      </c>
      <c r="AH3" s="1"/>
      <c r="AI3" s="1"/>
      <c r="AJ3" s="1"/>
      <c r="AK3" s="2">
        <v>9</v>
      </c>
      <c r="AL3" s="2"/>
      <c r="AM3" s="2"/>
      <c r="AN3" s="2"/>
      <c r="AO3" s="2"/>
      <c r="AP3" s="7">
        <f>AG3+AH3+AI3+AJ3</f>
        <v>15.34</v>
      </c>
      <c r="AQ3" s="18">
        <f>AK3/2</f>
        <v>4.5</v>
      </c>
      <c r="AR3" s="6">
        <f>(AL3*3)+(AM3*5)+(AN3*5)+(AO3*20)</f>
        <v>0</v>
      </c>
      <c r="AS3" s="19">
        <f>AP3+AQ3+AR3</f>
        <v>19.84</v>
      </c>
      <c r="AT3" s="22">
        <v>32.65</v>
      </c>
      <c r="AU3" s="1"/>
      <c r="AV3" s="1"/>
      <c r="AW3" s="2">
        <v>10</v>
      </c>
      <c r="AX3" s="2"/>
      <c r="AY3" s="2"/>
      <c r="AZ3" s="2"/>
      <c r="BA3" s="2"/>
      <c r="BB3" s="7">
        <f>AT3+AU3+AV3</f>
        <v>32.65</v>
      </c>
      <c r="BC3" s="18">
        <f>AW3/2</f>
        <v>5</v>
      </c>
      <c r="BD3" s="6">
        <f>(AX3*3)+(AY3*5)+(AZ3*5)+(BA3*20)</f>
        <v>0</v>
      </c>
      <c r="BE3" s="19">
        <f>BB3+BC3+BD3</f>
        <v>37.65</v>
      </c>
      <c r="BF3" s="22">
        <v>15.76</v>
      </c>
      <c r="BG3" s="1"/>
      <c r="BH3" s="1"/>
      <c r="BI3" s="2">
        <v>12</v>
      </c>
      <c r="BJ3" s="2"/>
      <c r="BK3" s="2"/>
      <c r="BL3" s="2"/>
      <c r="BM3" s="2"/>
      <c r="BN3" s="7">
        <f>BF3+BG3+BH3</f>
        <v>15.76</v>
      </c>
      <c r="BO3" s="18">
        <f>BI3/2</f>
        <v>6</v>
      </c>
      <c r="BP3" s="6">
        <f>(BJ3*3)+(BK3*5)+(BL3*5)+(BM3*20)</f>
        <v>0</v>
      </c>
      <c r="BQ3" s="19">
        <f>BN3+BO3+BP3</f>
        <v>21.76</v>
      </c>
      <c r="BR3" s="22"/>
      <c r="BS3" s="1"/>
      <c r="BT3" s="1"/>
      <c r="BU3" s="2"/>
      <c r="BV3" s="2"/>
      <c r="BW3" s="2"/>
      <c r="BX3" s="2"/>
      <c r="BY3" s="2"/>
      <c r="BZ3" s="7">
        <f>BR3+BS3+BT3</f>
        <v>0</v>
      </c>
      <c r="CA3" s="18">
        <f>BU3/2</f>
        <v>0</v>
      </c>
      <c r="CB3" s="6">
        <f>(BV3*3)+(BW3*5)+(BX3*5)+(BY3*20)</f>
        <v>0</v>
      </c>
      <c r="CC3" s="19">
        <f>BZ3+CA3+CB3</f>
        <v>0</v>
      </c>
      <c r="CD3" s="22"/>
      <c r="CE3" s="1"/>
      <c r="CF3" s="2"/>
      <c r="CG3" s="2"/>
      <c r="CH3" s="2"/>
      <c r="CI3" s="2"/>
      <c r="CJ3" s="2"/>
      <c r="CK3" s="7">
        <f>CD3+CE3</f>
        <v>0</v>
      </c>
      <c r="CL3" s="18">
        <f>CF3/2</f>
        <v>0</v>
      </c>
      <c r="CM3" s="6">
        <f>(CG3*3)+(CH3*5)+(CI3*5)+(CJ3*20)</f>
        <v>0</v>
      </c>
      <c r="CN3" s="19">
        <f>CK3+CL3+CM3</f>
        <v>0</v>
      </c>
      <c r="CO3" s="22"/>
      <c r="CP3" s="1"/>
      <c r="CQ3" s="2"/>
      <c r="CR3" s="2"/>
      <c r="CS3" s="2"/>
      <c r="CT3" s="2"/>
      <c r="CU3" s="2"/>
      <c r="CV3" s="7">
        <f>CO3+CP3</f>
        <v>0</v>
      </c>
      <c r="CW3" s="18">
        <f>CQ3/2</f>
        <v>0</v>
      </c>
      <c r="CX3" s="6">
        <f>(CR3*3)+(CS3*5)+(CT3*5)+(CU3*20)</f>
        <v>0</v>
      </c>
      <c r="CY3" s="19">
        <f>CV3+CW3+CX3</f>
        <v>0</v>
      </c>
      <c r="CZ3" s="22"/>
      <c r="DA3" s="1"/>
      <c r="DB3" s="2"/>
      <c r="DC3" s="2"/>
      <c r="DD3" s="2"/>
      <c r="DE3" s="2"/>
      <c r="DF3" s="2"/>
      <c r="DG3" s="7">
        <f>CZ3+DA3</f>
        <v>0</v>
      </c>
      <c r="DH3" s="18">
        <f>DB3/2</f>
        <v>0</v>
      </c>
      <c r="DI3" s="6">
        <f>(DC3*3)+(DD3*5)+(DE3*5)+(DF3*20)</f>
        <v>0</v>
      </c>
      <c r="DJ3" s="19">
        <f>DG3+DH3+DI3</f>
        <v>0</v>
      </c>
    </row>
    <row r="4" spans="1:114" ht="12.75">
      <c r="A4" s="24">
        <v>2</v>
      </c>
      <c r="B4" s="9" t="s">
        <v>89</v>
      </c>
      <c r="C4" s="52"/>
      <c r="D4" s="52"/>
      <c r="E4" s="52"/>
      <c r="F4" s="52" t="s">
        <v>33</v>
      </c>
      <c r="G4" s="52"/>
      <c r="H4" s="20">
        <f>IF(AND(OR($H$2="Y",$I$2="Y"),J4&lt;5,K4&lt;5),IF(AND(J4=J3,K4=K3),H3+1,1),"")</f>
      </c>
      <c r="I4" s="16" t="e">
        <f>IF(AND($I$2="Y",K4&gt;0,OR(AND(H4=1,#REF!=10),AND(H4=2,#REF!=20),AND(H4=3,H19=30),AND(H4=4,H28=40),AND(H4=5,H37=50),AND(H4=6,H46=60),AND(H4=7,H55=70),AND(H4=8,H64=80),AND(H4=9,H73=90),AND(H4=10,H82=100))),VLOOKUP(K4-1,SortLookup!$A$13:$B$16,2,FALSE),"")</f>
        <v>#REF!</v>
      </c>
      <c r="J4" s="15">
        <f>IF(ISNA(VLOOKUP(F4,SortLookup!$A$1:$B$5,2,FALSE))," ",VLOOKUP(F4,SortLookup!$A$1:$B$5,2,FALSE))</f>
        <v>2</v>
      </c>
      <c r="K4" s="21" t="str">
        <f>IF(ISNA(VLOOKUP(G4,SortLookup!$A$7:$B$11,2,FALSE))," ",VLOOKUP(G4,SortLookup!$A$7:$B$11,2,FALSE))</f>
        <v> </v>
      </c>
      <c r="L4" s="36">
        <f>M4+N4+O4</f>
        <v>107.53</v>
      </c>
      <c r="M4" s="37">
        <f>AC4+AP4+BB4+BN4+BZ4+CK4+CV4+DG4</f>
        <v>94.53</v>
      </c>
      <c r="N4" s="8">
        <f>AE4+AR4+BD4+BP4+CB4+CM4+CX4+DI4</f>
        <v>0</v>
      </c>
      <c r="O4" s="40">
        <f>P4/2</f>
        <v>13</v>
      </c>
      <c r="P4" s="41">
        <f>X4+AK4+AW4+BI4+BU4+CF4+CQ4+DB4</f>
        <v>26</v>
      </c>
      <c r="Q4" s="22">
        <v>14.27</v>
      </c>
      <c r="R4" s="1"/>
      <c r="S4" s="1"/>
      <c r="T4" s="1"/>
      <c r="U4" s="1"/>
      <c r="V4" s="1"/>
      <c r="W4" s="1"/>
      <c r="X4" s="2">
        <v>10</v>
      </c>
      <c r="Y4" s="2"/>
      <c r="Z4" s="2"/>
      <c r="AA4" s="2"/>
      <c r="AB4" s="23"/>
      <c r="AC4" s="7">
        <f>Q4+R4+S4+T4+U4+V4+W4</f>
        <v>14.27</v>
      </c>
      <c r="AD4" s="18">
        <f>X4/2</f>
        <v>5</v>
      </c>
      <c r="AE4" s="6">
        <f>(Y4*3)+(Z4*5)+(AA4*5)+(AB4*20)</f>
        <v>0</v>
      </c>
      <c r="AF4" s="19">
        <f>AC4+AD4+AE4</f>
        <v>19.27</v>
      </c>
      <c r="AG4" s="22">
        <v>21.54</v>
      </c>
      <c r="AH4" s="1"/>
      <c r="AI4" s="1"/>
      <c r="AJ4" s="1"/>
      <c r="AK4" s="2">
        <v>1</v>
      </c>
      <c r="AL4" s="2"/>
      <c r="AM4" s="2"/>
      <c r="AN4" s="2"/>
      <c r="AO4" s="2"/>
      <c r="AP4" s="7">
        <f>AG4+AH4+AI4+AJ4</f>
        <v>21.54</v>
      </c>
      <c r="AQ4" s="18">
        <f>AK4/2</f>
        <v>0.5</v>
      </c>
      <c r="AR4" s="6">
        <f>(AL4*3)+(AM4*5)+(AN4*5)+(AO4*20)</f>
        <v>0</v>
      </c>
      <c r="AS4" s="19">
        <f>AP4+AQ4+AR4</f>
        <v>22.04</v>
      </c>
      <c r="AT4" s="22">
        <v>45.66</v>
      </c>
      <c r="AU4" s="1"/>
      <c r="AV4" s="1"/>
      <c r="AW4" s="2">
        <v>12</v>
      </c>
      <c r="AX4" s="2"/>
      <c r="AY4" s="2"/>
      <c r="AZ4" s="2"/>
      <c r="BA4" s="2"/>
      <c r="BB4" s="7">
        <f>AT4+AU4+AV4</f>
        <v>45.66</v>
      </c>
      <c r="BC4" s="18">
        <f>AW4/2</f>
        <v>6</v>
      </c>
      <c r="BD4" s="6">
        <f>(AX4*3)+(AY4*5)+(AZ4*5)+(BA4*20)</f>
        <v>0</v>
      </c>
      <c r="BE4" s="19">
        <f>BB4+BC4+BD4</f>
        <v>51.66</v>
      </c>
      <c r="BF4" s="22">
        <v>13.06</v>
      </c>
      <c r="BG4" s="1"/>
      <c r="BH4" s="1"/>
      <c r="BI4" s="2">
        <v>3</v>
      </c>
      <c r="BJ4" s="2"/>
      <c r="BK4" s="2"/>
      <c r="BL4" s="2"/>
      <c r="BM4" s="2"/>
      <c r="BN4" s="7">
        <f>BF4+BG4+BH4</f>
        <v>13.06</v>
      </c>
      <c r="BO4" s="18">
        <f>BI4/2</f>
        <v>1.5</v>
      </c>
      <c r="BP4" s="6">
        <f>(BJ4*3)+(BK4*5)+(BL4*5)+(BM4*20)</f>
        <v>0</v>
      </c>
      <c r="BQ4" s="19">
        <f>BN4+BO4+BP4</f>
        <v>14.56</v>
      </c>
      <c r="BR4" s="22"/>
      <c r="BS4" s="1"/>
      <c r="BT4" s="1"/>
      <c r="BU4" s="2"/>
      <c r="BV4" s="2"/>
      <c r="BW4" s="2"/>
      <c r="BX4" s="2"/>
      <c r="BY4" s="2"/>
      <c r="BZ4" s="7">
        <f>BR4+BS4+BT4</f>
        <v>0</v>
      </c>
      <c r="CA4" s="18">
        <f>BU4/2</f>
        <v>0</v>
      </c>
      <c r="CB4" s="6">
        <f>(BV4*3)+(BW4*5)+(BX4*5)+(BY4*20)</f>
        <v>0</v>
      </c>
      <c r="CC4" s="19">
        <f>BZ4+CA4+CB4</f>
        <v>0</v>
      </c>
      <c r="CD4" s="22"/>
      <c r="CE4" s="1"/>
      <c r="CF4" s="2"/>
      <c r="CG4" s="2"/>
      <c r="CH4" s="2"/>
      <c r="CI4" s="2"/>
      <c r="CJ4" s="2"/>
      <c r="CK4" s="7">
        <f>CD4+CE4</f>
        <v>0</v>
      </c>
      <c r="CL4" s="18">
        <f>CF4/2</f>
        <v>0</v>
      </c>
      <c r="CM4" s="6">
        <f>(CG4*3)+(CH4*5)+(CI4*5)+(CJ4*20)</f>
        <v>0</v>
      </c>
      <c r="CN4" s="19">
        <f>CK4+CL4+CM4</f>
        <v>0</v>
      </c>
      <c r="CO4" s="22"/>
      <c r="CP4" s="1"/>
      <c r="CQ4" s="2"/>
      <c r="CR4" s="2"/>
      <c r="CS4" s="2"/>
      <c r="CT4" s="2"/>
      <c r="CU4" s="2"/>
      <c r="CV4" s="7">
        <f>CO4+CP4</f>
        <v>0</v>
      </c>
      <c r="CW4" s="18">
        <f>CQ4/2</f>
        <v>0</v>
      </c>
      <c r="CX4" s="6">
        <f>(CR4*3)+(CS4*5)+(CT4*5)+(CU4*20)</f>
        <v>0</v>
      </c>
      <c r="CY4" s="19">
        <f>CV4+CW4+CX4</f>
        <v>0</v>
      </c>
      <c r="CZ4" s="22"/>
      <c r="DA4" s="1"/>
      <c r="DB4" s="2"/>
      <c r="DC4" s="2"/>
      <c r="DD4" s="2"/>
      <c r="DE4" s="2"/>
      <c r="DF4" s="2"/>
      <c r="DG4" s="7">
        <f>CZ4+DA4</f>
        <v>0</v>
      </c>
      <c r="DH4" s="18">
        <f>DB4/2</f>
        <v>0</v>
      </c>
      <c r="DI4" s="6">
        <f>(DC4*3)+(DD4*5)+(DE4*5)+(DF4*20)</f>
        <v>0</v>
      </c>
      <c r="DJ4" s="19">
        <f>DG4+DH4+DI4</f>
        <v>0</v>
      </c>
    </row>
    <row r="5" spans="1:114" ht="12.75">
      <c r="A5" s="24">
        <v>3</v>
      </c>
      <c r="B5" s="9" t="s">
        <v>90</v>
      </c>
      <c r="C5" s="52"/>
      <c r="D5" s="52"/>
      <c r="E5" s="52"/>
      <c r="F5" s="52" t="s">
        <v>32</v>
      </c>
      <c r="G5" s="52"/>
      <c r="H5" s="20">
        <f>IF(AND(OR($H$2="Y",$I$2="Y"),J5&lt;5,K5&lt;5),IF(AND(J5=J4,K5=K4),H4+1,1),"")</f>
      </c>
      <c r="I5" s="16" t="e">
        <f>IF(AND($I$2="Y",K5&gt;0,OR(AND(H5=1,#REF!=10),AND(H5=2,#REF!=20),AND(H5=3,H20=30),AND(H5=4,H29=40),AND(H5=5,H38=50),AND(H5=6,H47=60),AND(H5=7,H56=70),AND(H5=8,H65=80),AND(H5=9,H74=90),AND(H5=10,H83=100))),VLOOKUP(K5-1,SortLookup!$A$13:$B$16,2,FALSE),"")</f>
        <v>#REF!</v>
      </c>
      <c r="J5" s="15">
        <f>IF(ISNA(VLOOKUP(F5,SortLookup!$A$1:$B$5,2,FALSE))," ",VLOOKUP(F5,SortLookup!$A$1:$B$5,2,FALSE))</f>
        <v>1</v>
      </c>
      <c r="K5" s="21" t="str">
        <f>IF(ISNA(VLOOKUP(G5,SortLookup!$A$7:$B$11,2,FALSE))," ",VLOOKUP(G5,SortLookup!$A$7:$B$11,2,FALSE))</f>
        <v> </v>
      </c>
      <c r="L5" s="36">
        <f>M5+N5+O5</f>
        <v>112</v>
      </c>
      <c r="M5" s="37">
        <f>AC5+AP5+BB5+BN5+BZ5+CK5+CV5+DG5</f>
        <v>100.5</v>
      </c>
      <c r="N5" s="8">
        <f>AE5+AR5+BD5+BP5+CB5+CM5+CX5+DI5</f>
        <v>3</v>
      </c>
      <c r="O5" s="40">
        <f>P5/2</f>
        <v>8.5</v>
      </c>
      <c r="P5" s="41">
        <f>X5+AK5+AW5+BI5+BU5+CF5+CQ5+DB5</f>
        <v>17</v>
      </c>
      <c r="Q5" s="22">
        <v>15.47</v>
      </c>
      <c r="R5" s="1"/>
      <c r="S5" s="1"/>
      <c r="T5" s="1"/>
      <c r="U5" s="1"/>
      <c r="V5" s="1"/>
      <c r="W5" s="1"/>
      <c r="X5" s="2">
        <v>2</v>
      </c>
      <c r="Y5" s="2">
        <v>1</v>
      </c>
      <c r="Z5" s="2"/>
      <c r="AA5" s="2"/>
      <c r="AB5" s="23"/>
      <c r="AC5" s="7">
        <f>Q5+R5+S5+T5+U5+V5+W5</f>
        <v>15.47</v>
      </c>
      <c r="AD5" s="18">
        <f>X5/2</f>
        <v>1</v>
      </c>
      <c r="AE5" s="6">
        <f>(Y5*3)+(Z5*5)+(AA5*5)+(AB5*20)</f>
        <v>3</v>
      </c>
      <c r="AF5" s="19">
        <f>AC5+AD5+AE5</f>
        <v>19.47</v>
      </c>
      <c r="AG5" s="22">
        <v>18.72</v>
      </c>
      <c r="AH5" s="1"/>
      <c r="AI5" s="1"/>
      <c r="AJ5" s="1"/>
      <c r="AK5" s="2">
        <v>2</v>
      </c>
      <c r="AL5" s="2"/>
      <c r="AM5" s="2"/>
      <c r="AN5" s="2"/>
      <c r="AO5" s="2"/>
      <c r="AP5" s="7">
        <f>AG5+AH5+AI5+AJ5</f>
        <v>18.72</v>
      </c>
      <c r="AQ5" s="18">
        <f>AK5/2</f>
        <v>1</v>
      </c>
      <c r="AR5" s="6">
        <f>(AL5*3)+(AM5*5)+(AN5*5)+(AO5*20)</f>
        <v>0</v>
      </c>
      <c r="AS5" s="19">
        <f>AP5+AQ5+AR5</f>
        <v>19.72</v>
      </c>
      <c r="AT5" s="22">
        <v>50.45</v>
      </c>
      <c r="AU5" s="1"/>
      <c r="AV5" s="1"/>
      <c r="AW5" s="2">
        <v>10</v>
      </c>
      <c r="AX5" s="2"/>
      <c r="AY5" s="2"/>
      <c r="AZ5" s="2"/>
      <c r="BA5" s="2"/>
      <c r="BB5" s="7">
        <f>AT5+AU5+AV5</f>
        <v>50.45</v>
      </c>
      <c r="BC5" s="18">
        <f>AW5/2</f>
        <v>5</v>
      </c>
      <c r="BD5" s="6">
        <f>(AX5*3)+(AY5*5)+(AZ5*5)+(BA5*20)</f>
        <v>0</v>
      </c>
      <c r="BE5" s="19">
        <f>BB5+BC5+BD5</f>
        <v>55.45</v>
      </c>
      <c r="BF5" s="22">
        <v>15.86</v>
      </c>
      <c r="BG5" s="1"/>
      <c r="BH5" s="1"/>
      <c r="BI5" s="2">
        <v>3</v>
      </c>
      <c r="BJ5" s="2"/>
      <c r="BK5" s="2"/>
      <c r="BL5" s="2"/>
      <c r="BM5" s="2"/>
      <c r="BN5" s="7">
        <f>BF5+BG5+BH5</f>
        <v>15.86</v>
      </c>
      <c r="BO5" s="18">
        <f>BI5/2</f>
        <v>1.5</v>
      </c>
      <c r="BP5" s="6">
        <f>(BJ5*3)+(BK5*5)+(BL5*5)+(BM5*20)</f>
        <v>0</v>
      </c>
      <c r="BQ5" s="19">
        <f>BN5+BO5+BP5</f>
        <v>17.36</v>
      </c>
      <c r="BR5" s="22"/>
      <c r="BS5" s="1"/>
      <c r="BT5" s="1"/>
      <c r="BU5" s="2"/>
      <c r="BV5" s="2"/>
      <c r="BW5" s="2"/>
      <c r="BX5" s="2"/>
      <c r="BY5" s="2"/>
      <c r="BZ5" s="7">
        <f>BR5+BS5+BT5</f>
        <v>0</v>
      </c>
      <c r="CA5" s="18">
        <f>BU5/2</f>
        <v>0</v>
      </c>
      <c r="CB5" s="6">
        <f>(BV5*3)+(BW5*5)+(BX5*5)+(BY5*20)</f>
        <v>0</v>
      </c>
      <c r="CC5" s="19">
        <f>BZ5+CA5+CB5</f>
        <v>0</v>
      </c>
      <c r="CD5" s="22"/>
      <c r="CE5" s="1"/>
      <c r="CF5" s="2"/>
      <c r="CG5" s="2"/>
      <c r="CH5" s="2"/>
      <c r="CI5" s="2"/>
      <c r="CJ5" s="2"/>
      <c r="CK5" s="7">
        <f>CD5+CE5</f>
        <v>0</v>
      </c>
      <c r="CL5" s="18">
        <f>CF5/2</f>
        <v>0</v>
      </c>
      <c r="CM5" s="6">
        <f>(CG5*3)+(CH5*5)+(CI5*5)+(CJ5*20)</f>
        <v>0</v>
      </c>
      <c r="CN5" s="19">
        <f>CK5+CL5+CM5</f>
        <v>0</v>
      </c>
      <c r="CO5" s="22"/>
      <c r="CP5" s="1"/>
      <c r="CQ5" s="2"/>
      <c r="CR5" s="2"/>
      <c r="CS5" s="2"/>
      <c r="CT5" s="2"/>
      <c r="CU5" s="2"/>
      <c r="CV5" s="7">
        <f>CO5+CP5</f>
        <v>0</v>
      </c>
      <c r="CW5" s="18">
        <f>CQ5/2</f>
        <v>0</v>
      </c>
      <c r="CX5" s="6">
        <f>(CR5*3)+(CS5*5)+(CT5*5)+(CU5*20)</f>
        <v>0</v>
      </c>
      <c r="CY5" s="19">
        <f>CV5+CW5+CX5</f>
        <v>0</v>
      </c>
      <c r="CZ5" s="22"/>
      <c r="DA5" s="1"/>
      <c r="DB5" s="2"/>
      <c r="DC5" s="2"/>
      <c r="DD5" s="2"/>
      <c r="DE5" s="2"/>
      <c r="DF5" s="2"/>
      <c r="DG5" s="7">
        <f>CZ5+DA5</f>
        <v>0</v>
      </c>
      <c r="DH5" s="18">
        <f>DB5/2</f>
        <v>0</v>
      </c>
      <c r="DI5" s="6">
        <f>(DC5*3)+(DD5*5)+(DE5*5)+(DF5*20)</f>
        <v>0</v>
      </c>
      <c r="DJ5" s="19">
        <f>DG5+DH5+DI5</f>
        <v>0</v>
      </c>
    </row>
    <row r="6" spans="1:114" ht="12.75">
      <c r="A6" s="24">
        <v>4</v>
      </c>
      <c r="B6" s="9" t="s">
        <v>86</v>
      </c>
      <c r="C6" s="52"/>
      <c r="D6" s="52"/>
      <c r="E6" s="52"/>
      <c r="F6" s="52" t="s">
        <v>31</v>
      </c>
      <c r="G6" s="52"/>
      <c r="H6" s="20">
        <f>IF(AND(OR($H$2="Y",$I$2="Y"),J6&lt;5,K6&lt;5),IF(AND(J6=#REF!,K6=#REF!),#REF!+1,1),"")</f>
      </c>
      <c r="I6" s="16" t="e">
        <f>IF(AND($I$2="Y",K6&gt;0,OR(AND(H6=1,#REF!=10),AND(H6=2,H12=20),AND(H6=3,H21=30),AND(H6=4,H30=40),AND(H6=5,H39=50),AND(H6=6,H48=60),AND(H6=7,H57=70),AND(H6=8,H66=80),AND(H6=9,H75=90),AND(H6=10,H84=100))),VLOOKUP(K6-1,SortLookup!$A$13:$B$16,2,FALSE),"")</f>
        <v>#REF!</v>
      </c>
      <c r="J6" s="15">
        <f>IF(ISNA(VLOOKUP(F6,SortLookup!$A$1:$B$5,2,FALSE))," ",VLOOKUP(F6,SortLookup!$A$1:$B$5,2,FALSE))</f>
        <v>0</v>
      </c>
      <c r="K6" s="21" t="str">
        <f>IF(ISNA(VLOOKUP(G6,SortLookup!$A$7:$B$11,2,FALSE))," ",VLOOKUP(G6,SortLookup!$A$7:$B$11,2,FALSE))</f>
        <v> </v>
      </c>
      <c r="L6" s="36">
        <f>M6+N6+O6</f>
        <v>115.94</v>
      </c>
      <c r="M6" s="37">
        <f>AC6+AP6+BB6+BN6+BZ6+CK6+CV6+DG6</f>
        <v>99.44</v>
      </c>
      <c r="N6" s="8">
        <f>AE6+AR6+BD6+BP6+CB6+CM6+CX6+DI6</f>
        <v>5</v>
      </c>
      <c r="O6" s="40">
        <f>P6/2</f>
        <v>11.5</v>
      </c>
      <c r="P6" s="41">
        <f>X6+AK6+AW6+BI6+BU6+CF6+CQ6+DB6</f>
        <v>23</v>
      </c>
      <c r="Q6" s="22">
        <v>18.23</v>
      </c>
      <c r="R6" s="1"/>
      <c r="S6" s="1"/>
      <c r="T6" s="1"/>
      <c r="U6" s="1"/>
      <c r="V6" s="1"/>
      <c r="W6" s="1"/>
      <c r="X6" s="2">
        <v>9</v>
      </c>
      <c r="Y6" s="2"/>
      <c r="Z6" s="2"/>
      <c r="AA6" s="2"/>
      <c r="AB6" s="23"/>
      <c r="AC6" s="7">
        <f>Q6+R6+S6+T6+U6+V6+W6</f>
        <v>18.23</v>
      </c>
      <c r="AD6" s="18">
        <f>X6/2</f>
        <v>4.5</v>
      </c>
      <c r="AE6" s="6">
        <f>(Y6*3)+(Z6*5)+(AA6*5)+(AB6*20)</f>
        <v>0</v>
      </c>
      <c r="AF6" s="19">
        <f>AC6+AD6+AE6</f>
        <v>22.73</v>
      </c>
      <c r="AG6" s="22">
        <v>17.89</v>
      </c>
      <c r="AH6" s="1"/>
      <c r="AI6" s="1"/>
      <c r="AJ6" s="1"/>
      <c r="AK6" s="2">
        <v>7</v>
      </c>
      <c r="AL6" s="2"/>
      <c r="AM6" s="2"/>
      <c r="AN6" s="2"/>
      <c r="AO6" s="2"/>
      <c r="AP6" s="7">
        <f>AG6+AH6+AI6+AJ6</f>
        <v>17.89</v>
      </c>
      <c r="AQ6" s="18">
        <f>AK6/2</f>
        <v>3.5</v>
      </c>
      <c r="AR6" s="6">
        <f>(AL6*3)+(AM6*5)+(AN6*5)+(AO6*20)</f>
        <v>0</v>
      </c>
      <c r="AS6" s="19">
        <f>AP6+AQ6+AR6</f>
        <v>21.39</v>
      </c>
      <c r="AT6" s="22">
        <v>44.81</v>
      </c>
      <c r="AU6" s="1"/>
      <c r="AV6" s="1"/>
      <c r="AW6" s="2">
        <v>2</v>
      </c>
      <c r="AX6" s="2"/>
      <c r="AY6" s="2"/>
      <c r="AZ6" s="2">
        <v>1</v>
      </c>
      <c r="BA6" s="2"/>
      <c r="BB6" s="7">
        <f>AT6+AU6+AV6</f>
        <v>44.81</v>
      </c>
      <c r="BC6" s="18">
        <f>AW6/2</f>
        <v>1</v>
      </c>
      <c r="BD6" s="6">
        <f>(AX6*3)+(AY6*5)+(AZ6*5)+(BA6*20)</f>
        <v>5</v>
      </c>
      <c r="BE6" s="19">
        <f>BB6+BC6+BD6</f>
        <v>50.81</v>
      </c>
      <c r="BF6" s="22">
        <v>18.51</v>
      </c>
      <c r="BG6" s="1"/>
      <c r="BH6" s="1"/>
      <c r="BI6" s="2">
        <v>5</v>
      </c>
      <c r="BJ6" s="2"/>
      <c r="BK6" s="2"/>
      <c r="BL6" s="2"/>
      <c r="BM6" s="2"/>
      <c r="BN6" s="7">
        <f>BF6+BG6+BH6</f>
        <v>18.51</v>
      </c>
      <c r="BO6" s="18">
        <f>BI6/2</f>
        <v>2.5</v>
      </c>
      <c r="BP6" s="6">
        <f>(BJ6*3)+(BK6*5)+(BL6*5)+(BM6*20)</f>
        <v>0</v>
      </c>
      <c r="BQ6" s="19">
        <f>BN6+BO6+BP6</f>
        <v>21.01</v>
      </c>
      <c r="BR6" s="22"/>
      <c r="BS6" s="1"/>
      <c r="BT6" s="1"/>
      <c r="BU6" s="2"/>
      <c r="BV6" s="2"/>
      <c r="BW6" s="2"/>
      <c r="BX6" s="2"/>
      <c r="BY6" s="2"/>
      <c r="BZ6" s="7">
        <f>BR6+BS6+BT6</f>
        <v>0</v>
      </c>
      <c r="CA6" s="18">
        <f>BU6/2</f>
        <v>0</v>
      </c>
      <c r="CB6" s="6">
        <f>(BV6*3)+(BW6*5)+(BX6*5)+(BY6*20)</f>
        <v>0</v>
      </c>
      <c r="CC6" s="19">
        <f>BZ6+CA6+CB6</f>
        <v>0</v>
      </c>
      <c r="CD6" s="22"/>
      <c r="CE6" s="1"/>
      <c r="CF6" s="2"/>
      <c r="CG6" s="2"/>
      <c r="CH6" s="2"/>
      <c r="CI6" s="2"/>
      <c r="CJ6" s="2"/>
      <c r="CK6" s="7">
        <f>CD6+CE6</f>
        <v>0</v>
      </c>
      <c r="CL6" s="18">
        <f>CF6/2</f>
        <v>0</v>
      </c>
      <c r="CM6" s="6">
        <f>(CG6*3)+(CH6*5)+(CI6*5)+(CJ6*20)</f>
        <v>0</v>
      </c>
      <c r="CN6" s="19">
        <f>CK6+CL6+CM6</f>
        <v>0</v>
      </c>
      <c r="CO6" s="22"/>
      <c r="CP6" s="1"/>
      <c r="CQ6" s="2"/>
      <c r="CR6" s="2"/>
      <c r="CS6" s="2"/>
      <c r="CT6" s="2"/>
      <c r="CU6" s="2"/>
      <c r="CV6" s="7">
        <f>CO6+CP6</f>
        <v>0</v>
      </c>
      <c r="CW6" s="18">
        <f>CQ6/2</f>
        <v>0</v>
      </c>
      <c r="CX6" s="6">
        <f>(CR6*3)+(CS6*5)+(CT6*5)+(CU6*20)</f>
        <v>0</v>
      </c>
      <c r="CY6" s="19">
        <f>CV6+CW6+CX6</f>
        <v>0</v>
      </c>
      <c r="CZ6" s="22"/>
      <c r="DA6" s="1"/>
      <c r="DB6" s="2"/>
      <c r="DC6" s="2"/>
      <c r="DD6" s="2"/>
      <c r="DE6" s="2"/>
      <c r="DF6" s="2"/>
      <c r="DG6" s="7">
        <f>CZ6+DA6</f>
        <v>0</v>
      </c>
      <c r="DH6" s="18">
        <f>DB6/2</f>
        <v>0</v>
      </c>
      <c r="DI6" s="6">
        <f>(DC6*3)+(DD6*5)+(DE6*5)+(DF6*20)</f>
        <v>0</v>
      </c>
      <c r="DJ6" s="19">
        <f>DG6+DH6+DI6</f>
        <v>0</v>
      </c>
    </row>
    <row r="7" spans="1:114" ht="12.75">
      <c r="A7" s="24">
        <v>5</v>
      </c>
      <c r="B7" s="9" t="s">
        <v>85</v>
      </c>
      <c r="C7" s="52"/>
      <c r="D7" s="52"/>
      <c r="E7" s="52"/>
      <c r="F7" s="52" t="s">
        <v>31</v>
      </c>
      <c r="G7" s="52"/>
      <c r="H7" s="20">
        <f>IF(AND(OR($H$2="Y",$I$2="Y"),J7&lt;5,K7&lt;5),IF(AND(J7=J6,K7=K6),H6+1,1),"")</f>
      </c>
      <c r="I7" s="16" t="e">
        <f>IF(AND($I$2="Y",K7&gt;0,OR(AND(H7=1,#REF!=10),AND(H7=2,H13=20),AND(H7=3,H22=30),AND(H7=4,H31=40),AND(H7=5,H40=50),AND(H7=6,H49=60),AND(H7=7,H58=70),AND(H7=8,H67=80),AND(H7=9,H76=90),AND(H7=10,H85=100))),VLOOKUP(K7-1,SortLookup!$A$13:$B$16,2,FALSE),"")</f>
        <v>#REF!</v>
      </c>
      <c r="J7" s="15">
        <f>IF(ISNA(VLOOKUP(F7,SortLookup!$A$1:$B$5,2,FALSE))," ",VLOOKUP(F7,SortLookup!$A$1:$B$5,2,FALSE))</f>
        <v>0</v>
      </c>
      <c r="K7" s="21" t="str">
        <f>IF(ISNA(VLOOKUP(G7,SortLookup!$A$7:$B$11,2,FALSE))," ",VLOOKUP(G7,SortLookup!$A$7:$B$11,2,FALSE))</f>
        <v> </v>
      </c>
      <c r="L7" s="36">
        <f>M7+N7+O7</f>
        <v>120.44</v>
      </c>
      <c r="M7" s="37">
        <f>AC7+AP7+BB7+BN7+BZ7+CK7+CV7+DG7</f>
        <v>104.94</v>
      </c>
      <c r="N7" s="8">
        <f>AE7+AR7+BD7+BP7+CB7+CM7+CX7+DI7</f>
        <v>6</v>
      </c>
      <c r="O7" s="40">
        <f>P7/2</f>
        <v>9.5</v>
      </c>
      <c r="P7" s="41">
        <f>X7+AK7+AW7+BI7+BU7+CF7+CQ7+DB7</f>
        <v>19</v>
      </c>
      <c r="Q7" s="22">
        <v>17.88</v>
      </c>
      <c r="R7" s="1"/>
      <c r="S7" s="1"/>
      <c r="T7" s="1"/>
      <c r="U7" s="1"/>
      <c r="V7" s="1"/>
      <c r="W7" s="1"/>
      <c r="X7" s="2">
        <v>5</v>
      </c>
      <c r="Y7" s="2">
        <v>1</v>
      </c>
      <c r="Z7" s="2"/>
      <c r="AA7" s="2"/>
      <c r="AB7" s="23"/>
      <c r="AC7" s="7">
        <f>Q7+R7+S7+T7+U7+V7+W7</f>
        <v>17.88</v>
      </c>
      <c r="AD7" s="18">
        <f>X7/2</f>
        <v>2.5</v>
      </c>
      <c r="AE7" s="6">
        <f>(Y7*3)+(Z7*5)+(AA7*5)+(AB7*20)</f>
        <v>3</v>
      </c>
      <c r="AF7" s="19">
        <f>AC7+AD7+AE7</f>
        <v>23.38</v>
      </c>
      <c r="AG7" s="22">
        <v>35.9</v>
      </c>
      <c r="AH7" s="1"/>
      <c r="AI7" s="1"/>
      <c r="AJ7" s="1"/>
      <c r="AK7" s="2">
        <v>1</v>
      </c>
      <c r="AL7" s="2">
        <v>1</v>
      </c>
      <c r="AM7" s="2"/>
      <c r="AN7" s="2"/>
      <c r="AO7" s="2"/>
      <c r="AP7" s="7">
        <f>AG7+AH7+AI7+AJ7</f>
        <v>35.9</v>
      </c>
      <c r="AQ7" s="18">
        <f>AK7/2</f>
        <v>0.5</v>
      </c>
      <c r="AR7" s="6">
        <f>(AL7*3)+(AM7*5)+(AN7*5)+(AO7*20)</f>
        <v>3</v>
      </c>
      <c r="AS7" s="19">
        <f>AP7+AQ7+AR7</f>
        <v>39.4</v>
      </c>
      <c r="AT7" s="22">
        <v>38.65</v>
      </c>
      <c r="AU7" s="1"/>
      <c r="AV7" s="1"/>
      <c r="AW7" s="2">
        <v>7</v>
      </c>
      <c r="AX7" s="2"/>
      <c r="AY7" s="2"/>
      <c r="AZ7" s="2"/>
      <c r="BA7" s="2"/>
      <c r="BB7" s="7">
        <f>AT7+AU7+AV7</f>
        <v>38.65</v>
      </c>
      <c r="BC7" s="18">
        <f>AW7/2</f>
        <v>3.5</v>
      </c>
      <c r="BD7" s="6">
        <f>(AX7*3)+(AY7*5)+(AZ7*5)+(BA7*20)</f>
        <v>0</v>
      </c>
      <c r="BE7" s="19">
        <f>BB7+BC7+BD7</f>
        <v>42.15</v>
      </c>
      <c r="BF7" s="22">
        <v>12.51</v>
      </c>
      <c r="BG7" s="1"/>
      <c r="BH7" s="1"/>
      <c r="BI7" s="2">
        <v>6</v>
      </c>
      <c r="BJ7" s="2"/>
      <c r="BK7" s="2"/>
      <c r="BL7" s="2"/>
      <c r="BM7" s="2"/>
      <c r="BN7" s="7">
        <f>BF7+BG7+BH7</f>
        <v>12.51</v>
      </c>
      <c r="BO7" s="18">
        <f>BI7/2</f>
        <v>3</v>
      </c>
      <c r="BP7" s="6">
        <f>(BJ7*3)+(BK7*5)+(BL7*5)+(BM7*20)</f>
        <v>0</v>
      </c>
      <c r="BQ7" s="19">
        <f>BN7+BO7+BP7</f>
        <v>15.51</v>
      </c>
      <c r="BR7" s="22"/>
      <c r="BS7" s="1"/>
      <c r="BT7" s="1"/>
      <c r="BU7" s="2"/>
      <c r="BV7" s="2"/>
      <c r="BW7" s="2"/>
      <c r="BX7" s="2"/>
      <c r="BY7" s="2"/>
      <c r="BZ7" s="7">
        <f>BR7+BS7+BT7</f>
        <v>0</v>
      </c>
      <c r="CA7" s="18">
        <f>BU7/2</f>
        <v>0</v>
      </c>
      <c r="CB7" s="6">
        <f>(BV7*3)+(BW7*5)+(BX7*5)+(BY7*20)</f>
        <v>0</v>
      </c>
      <c r="CC7" s="19">
        <f>BZ7+CA7+CB7</f>
        <v>0</v>
      </c>
      <c r="CD7" s="22"/>
      <c r="CE7" s="1"/>
      <c r="CF7" s="2"/>
      <c r="CG7" s="2"/>
      <c r="CH7" s="2"/>
      <c r="CI7" s="2"/>
      <c r="CJ7" s="2"/>
      <c r="CK7" s="7">
        <f>CD7+CE7</f>
        <v>0</v>
      </c>
      <c r="CL7" s="18">
        <f>CF7/2</f>
        <v>0</v>
      </c>
      <c r="CM7" s="6">
        <f>(CG7*3)+(CH7*5)+(CI7*5)+(CJ7*20)</f>
        <v>0</v>
      </c>
      <c r="CN7" s="19">
        <f>CK7+CL7+CM7</f>
        <v>0</v>
      </c>
      <c r="CO7" s="22"/>
      <c r="CP7" s="1"/>
      <c r="CQ7" s="2"/>
      <c r="CR7" s="2"/>
      <c r="CS7" s="2"/>
      <c r="CT7" s="2"/>
      <c r="CU7" s="2"/>
      <c r="CV7" s="7">
        <f>CO7+CP7</f>
        <v>0</v>
      </c>
      <c r="CW7" s="18">
        <f>CQ7/2</f>
        <v>0</v>
      </c>
      <c r="CX7" s="6">
        <f>(CR7*3)+(CS7*5)+(CT7*5)+(CU7*20)</f>
        <v>0</v>
      </c>
      <c r="CY7" s="19">
        <f>CV7+CW7+CX7</f>
        <v>0</v>
      </c>
      <c r="CZ7" s="22"/>
      <c r="DA7" s="1"/>
      <c r="DB7" s="2"/>
      <c r="DC7" s="2"/>
      <c r="DD7" s="2"/>
      <c r="DE7" s="2"/>
      <c r="DF7" s="2"/>
      <c r="DG7" s="7">
        <f>CZ7+DA7</f>
        <v>0</v>
      </c>
      <c r="DH7" s="18">
        <f>DB7/2</f>
        <v>0</v>
      </c>
      <c r="DI7" s="6">
        <f>(DC7*3)+(DD7*5)+(DE7*5)+(DF7*20)</f>
        <v>0</v>
      </c>
      <c r="DJ7" s="19">
        <f>DG7+DH7+DI7</f>
        <v>0</v>
      </c>
    </row>
    <row r="8" spans="1:114" ht="12.75">
      <c r="A8" s="24">
        <v>6</v>
      </c>
      <c r="B8" s="9" t="s">
        <v>93</v>
      </c>
      <c r="C8" s="52"/>
      <c r="D8" s="52"/>
      <c r="E8" s="52"/>
      <c r="F8" s="52" t="s">
        <v>31</v>
      </c>
      <c r="G8" s="52"/>
      <c r="H8" s="20">
        <f>IF(AND(OR($H$2="Y",$I$2="Y"),J8&lt;5,K8&lt;5),IF(AND(J8=J7,K8=K7),H7+1,1),"")</f>
      </c>
      <c r="I8" s="16" t="e">
        <f>IF(AND($I$2="Y",K8&gt;0,OR(AND(H8=1,#REF!=10),AND(H8=2,H14=20),AND(H8=3,H23=30),AND(H8=4,H32=40),AND(H8=5,H41=50),AND(H8=6,H50=60),AND(H8=7,H59=70),AND(H8=8,H68=80),AND(H8=9,H77=90),AND(H8=10,H86=100))),VLOOKUP(K8-1,SortLookup!$A$13:$B$16,2,FALSE),"")</f>
        <v>#REF!</v>
      </c>
      <c r="J8" s="15">
        <f>IF(ISNA(VLOOKUP(F8,SortLookup!$A$1:$B$5,2,FALSE))," ",VLOOKUP(F8,SortLookup!$A$1:$B$5,2,FALSE))</f>
        <v>0</v>
      </c>
      <c r="K8" s="21" t="str">
        <f>IF(ISNA(VLOOKUP(G8,SortLookup!$A$7:$B$11,2,FALSE))," ",VLOOKUP(G8,SortLookup!$A$7:$B$11,2,FALSE))</f>
        <v> </v>
      </c>
      <c r="L8" s="36">
        <f>M8+N8+O8</f>
        <v>126.75</v>
      </c>
      <c r="M8" s="37">
        <f>AC8+AP8+BB8+BN8+BZ8+CK8+CV8+DG8</f>
        <v>87.25</v>
      </c>
      <c r="N8" s="8">
        <f>AE8+AR8+BD8+BP8+CB8+CM8+CX8+DI8</f>
        <v>21</v>
      </c>
      <c r="O8" s="40">
        <f>P8/2</f>
        <v>18.5</v>
      </c>
      <c r="P8" s="41">
        <f>X8+AK8+AW8+BI8+BU8+CF8+CQ8+DB8</f>
        <v>37</v>
      </c>
      <c r="Q8" s="22">
        <v>17.4</v>
      </c>
      <c r="R8" s="1"/>
      <c r="S8" s="1"/>
      <c r="T8" s="1"/>
      <c r="U8" s="1"/>
      <c r="V8" s="1"/>
      <c r="W8" s="1"/>
      <c r="X8" s="2">
        <v>11</v>
      </c>
      <c r="Y8" s="2">
        <v>1</v>
      </c>
      <c r="Z8" s="2"/>
      <c r="AA8" s="2"/>
      <c r="AB8" s="23"/>
      <c r="AC8" s="7">
        <f>Q8+R8+S8+T8+U8+V8+W8</f>
        <v>17.4</v>
      </c>
      <c r="AD8" s="18">
        <f>X8/2</f>
        <v>5.5</v>
      </c>
      <c r="AE8" s="6">
        <f>(Y8*3)+(Z8*5)+(AA8*5)+(AB8*20)</f>
        <v>3</v>
      </c>
      <c r="AF8" s="19">
        <f>AC8+AD8+AE8</f>
        <v>25.9</v>
      </c>
      <c r="AG8" s="22">
        <v>17.39</v>
      </c>
      <c r="AH8" s="1"/>
      <c r="AI8" s="1"/>
      <c r="AJ8" s="1"/>
      <c r="AK8" s="2">
        <v>1</v>
      </c>
      <c r="AL8" s="2"/>
      <c r="AM8" s="2"/>
      <c r="AN8" s="2"/>
      <c r="AO8" s="2"/>
      <c r="AP8" s="7">
        <f>AG8+AH8+AI8+AJ8</f>
        <v>17.39</v>
      </c>
      <c r="AQ8" s="18">
        <f>AK8/2</f>
        <v>0.5</v>
      </c>
      <c r="AR8" s="6">
        <f>(AL8*3)+(AM8*5)+(AN8*5)+(AO8*20)</f>
        <v>0</v>
      </c>
      <c r="AS8" s="19">
        <f>AP8+AQ8+AR8</f>
        <v>17.89</v>
      </c>
      <c r="AT8" s="22">
        <v>40.83</v>
      </c>
      <c r="AU8" s="1"/>
      <c r="AV8" s="1"/>
      <c r="AW8" s="2">
        <v>11</v>
      </c>
      <c r="AX8" s="2">
        <v>1</v>
      </c>
      <c r="AY8" s="2"/>
      <c r="AZ8" s="2">
        <v>2</v>
      </c>
      <c r="BA8" s="2"/>
      <c r="BB8" s="7">
        <f>AT8+AU8+AV8</f>
        <v>40.83</v>
      </c>
      <c r="BC8" s="18">
        <f>AW8/2</f>
        <v>5.5</v>
      </c>
      <c r="BD8" s="6">
        <f>(AX8*3)+(AY8*5)+(AZ8*5)+(BA8*20)</f>
        <v>13</v>
      </c>
      <c r="BE8" s="19">
        <f>BB8+BC8+BD8</f>
        <v>59.33</v>
      </c>
      <c r="BF8" s="22">
        <v>11.63</v>
      </c>
      <c r="BG8" s="1"/>
      <c r="BH8" s="1"/>
      <c r="BI8" s="2">
        <v>14</v>
      </c>
      <c r="BJ8" s="2"/>
      <c r="BK8" s="2">
        <v>1</v>
      </c>
      <c r="BL8" s="2"/>
      <c r="BM8" s="2"/>
      <c r="BN8" s="7">
        <f>BF8+BG8+BH8</f>
        <v>11.63</v>
      </c>
      <c r="BO8" s="18">
        <f>BI8/2</f>
        <v>7</v>
      </c>
      <c r="BP8" s="6">
        <f>(BJ8*3)+(BK8*5)+(BL8*5)+(BM8*20)</f>
        <v>5</v>
      </c>
      <c r="BQ8" s="19">
        <f>BN8+BO8+BP8</f>
        <v>23.63</v>
      </c>
      <c r="BR8" s="22"/>
      <c r="BS8" s="1"/>
      <c r="BT8" s="1"/>
      <c r="BU8" s="2"/>
      <c r="BV8" s="2"/>
      <c r="BW8" s="2"/>
      <c r="BX8" s="2"/>
      <c r="BY8" s="2"/>
      <c r="BZ8" s="7">
        <f>BR8+BS8+BT8</f>
        <v>0</v>
      </c>
      <c r="CA8" s="18">
        <f>BU8/2</f>
        <v>0</v>
      </c>
      <c r="CB8" s="6">
        <f>(BV8*3)+(BW8*5)+(BX8*5)+(BY8*20)</f>
        <v>0</v>
      </c>
      <c r="CC8" s="19">
        <f>BZ8+CA8+CB8</f>
        <v>0</v>
      </c>
      <c r="CD8" s="22"/>
      <c r="CE8" s="1"/>
      <c r="CF8" s="2"/>
      <c r="CG8" s="2"/>
      <c r="CH8" s="2"/>
      <c r="CI8" s="2"/>
      <c r="CJ8" s="2"/>
      <c r="CK8" s="7">
        <f>CD8+CE8</f>
        <v>0</v>
      </c>
      <c r="CL8" s="18">
        <f>CF8/2</f>
        <v>0</v>
      </c>
      <c r="CM8" s="6">
        <f>(CG8*3)+(CH8*5)+(CI8*5)+(CJ8*20)</f>
        <v>0</v>
      </c>
      <c r="CN8" s="19">
        <f>CK8+CL8+CM8</f>
        <v>0</v>
      </c>
      <c r="CO8" s="22"/>
      <c r="CP8" s="1"/>
      <c r="CQ8" s="2"/>
      <c r="CR8" s="2"/>
      <c r="CS8" s="2"/>
      <c r="CT8" s="2"/>
      <c r="CU8" s="2"/>
      <c r="CV8" s="7">
        <f>CO8+CP8</f>
        <v>0</v>
      </c>
      <c r="CW8" s="18">
        <f>CQ8/2</f>
        <v>0</v>
      </c>
      <c r="CX8" s="6">
        <f>(CR8*3)+(CS8*5)+(CT8*5)+(CU8*20)</f>
        <v>0</v>
      </c>
      <c r="CY8" s="19">
        <f>CV8+CW8+CX8</f>
        <v>0</v>
      </c>
      <c r="CZ8" s="22"/>
      <c r="DA8" s="1"/>
      <c r="DB8" s="2"/>
      <c r="DC8" s="2"/>
      <c r="DD8" s="2"/>
      <c r="DE8" s="2"/>
      <c r="DF8" s="2"/>
      <c r="DG8" s="7">
        <f>CZ8+DA8</f>
        <v>0</v>
      </c>
      <c r="DH8" s="18">
        <f>DB8/2</f>
        <v>0</v>
      </c>
      <c r="DI8" s="6">
        <f>(DC8*3)+(DD8*5)+(DE8*5)+(DF8*20)</f>
        <v>0</v>
      </c>
      <c r="DJ8" s="19">
        <f>DG8+DH8+DI8</f>
        <v>0</v>
      </c>
    </row>
    <row r="9" spans="1:114" ht="12.75">
      <c r="A9" s="24">
        <v>7</v>
      </c>
      <c r="B9" s="9" t="s">
        <v>92</v>
      </c>
      <c r="C9" s="52"/>
      <c r="D9" s="52"/>
      <c r="E9" s="52"/>
      <c r="F9" s="52" t="s">
        <v>31</v>
      </c>
      <c r="G9" s="52"/>
      <c r="H9" s="20">
        <f>IF(AND(OR($H$2="Y",$I$2="Y"),J9&lt;5,K9&lt;5),IF(AND(J9=J8,K9=K8),H8+1,1),"")</f>
      </c>
      <c r="I9" s="16" t="e">
        <f>IF(AND($I$2="Y",K9&gt;0,OR(AND(H9=1,#REF!=10),AND(H9=2,H15=20),AND(H9=3,H24=30),AND(H9=4,H33=40),AND(H9=5,H42=50),AND(H9=6,H51=60),AND(H9=7,H60=70),AND(H9=8,H69=80),AND(H9=9,H78=90),AND(H9=10,H87=100))),VLOOKUP(K9-1,SortLookup!$A$13:$B$16,2,FALSE),"")</f>
        <v>#REF!</v>
      </c>
      <c r="J9" s="15">
        <f>IF(ISNA(VLOOKUP(F9,SortLookup!$A$1:$B$5,2,FALSE))," ",VLOOKUP(F9,SortLookup!$A$1:$B$5,2,FALSE))</f>
        <v>0</v>
      </c>
      <c r="K9" s="21" t="str">
        <f>IF(ISNA(VLOOKUP(G9,SortLookup!$A$7:$B$11,2,FALSE))," ",VLOOKUP(G9,SortLookup!$A$7:$B$11,2,FALSE))</f>
        <v> </v>
      </c>
      <c r="L9" s="36">
        <f>M9+N9+O9</f>
        <v>128.71</v>
      </c>
      <c r="M9" s="37">
        <f>AC9+AP9+BB9+BN9+BZ9+CK9+CV9+DG9</f>
        <v>99.21</v>
      </c>
      <c r="N9" s="8">
        <f>AE9+AR9+BD9+BP9+CB9+CM9+CX9+DI9</f>
        <v>11</v>
      </c>
      <c r="O9" s="40">
        <f>P9/2</f>
        <v>18.5</v>
      </c>
      <c r="P9" s="41">
        <f>X9+AK9+AW9+BI9+BU9+CF9+CQ9+DB9</f>
        <v>37</v>
      </c>
      <c r="Q9" s="22">
        <v>27.06</v>
      </c>
      <c r="R9" s="1"/>
      <c r="S9" s="1"/>
      <c r="T9" s="1"/>
      <c r="U9" s="1"/>
      <c r="V9" s="1"/>
      <c r="W9" s="1"/>
      <c r="X9" s="2">
        <v>17</v>
      </c>
      <c r="Y9" s="2"/>
      <c r="Z9" s="2">
        <v>1</v>
      </c>
      <c r="AA9" s="2"/>
      <c r="AB9" s="23"/>
      <c r="AC9" s="7">
        <f>Q9+R9+S9+T9+U9+V9+W9</f>
        <v>27.06</v>
      </c>
      <c r="AD9" s="18">
        <f>X9/2</f>
        <v>8.5</v>
      </c>
      <c r="AE9" s="6">
        <f>(Y9*3)+(Z9*5)+(AA9*5)+(AB9*20)</f>
        <v>5</v>
      </c>
      <c r="AF9" s="19">
        <f>AC9+AD9+AE9</f>
        <v>40.56</v>
      </c>
      <c r="AG9" s="22">
        <v>17.43</v>
      </c>
      <c r="AH9" s="1"/>
      <c r="AI9" s="1"/>
      <c r="AJ9" s="1"/>
      <c r="AK9" s="2">
        <v>8</v>
      </c>
      <c r="AL9" s="2">
        <v>1</v>
      </c>
      <c r="AM9" s="2"/>
      <c r="AN9" s="2"/>
      <c r="AO9" s="2"/>
      <c r="AP9" s="7">
        <f>AG9+AH9+AI9+AJ9</f>
        <v>17.43</v>
      </c>
      <c r="AQ9" s="18">
        <f>AK9/2</f>
        <v>4</v>
      </c>
      <c r="AR9" s="6">
        <f>(AL9*3)+(AM9*5)+(AN9*5)+(AO9*20)</f>
        <v>3</v>
      </c>
      <c r="AS9" s="19">
        <f>AP9+AQ9+AR9</f>
        <v>24.43</v>
      </c>
      <c r="AT9" s="22">
        <v>37.4</v>
      </c>
      <c r="AU9" s="1"/>
      <c r="AV9" s="1"/>
      <c r="AW9" s="2">
        <v>10</v>
      </c>
      <c r="AX9" s="2">
        <v>1</v>
      </c>
      <c r="AY9" s="2"/>
      <c r="AZ9" s="2"/>
      <c r="BA9" s="2"/>
      <c r="BB9" s="7">
        <f>AT9+AU9+AV9</f>
        <v>37.4</v>
      </c>
      <c r="BC9" s="18">
        <f>AW9/2</f>
        <v>5</v>
      </c>
      <c r="BD9" s="6">
        <f>(AX9*3)+(AY9*5)+(AZ9*5)+(BA9*20)</f>
        <v>3</v>
      </c>
      <c r="BE9" s="19">
        <f>BB9+BC9+BD9</f>
        <v>45.4</v>
      </c>
      <c r="BF9" s="22">
        <v>17.32</v>
      </c>
      <c r="BG9" s="1"/>
      <c r="BH9" s="1"/>
      <c r="BI9" s="2">
        <v>2</v>
      </c>
      <c r="BJ9" s="2"/>
      <c r="BK9" s="2"/>
      <c r="BL9" s="2"/>
      <c r="BM9" s="2"/>
      <c r="BN9" s="7">
        <f>BF9+BG9+BH9</f>
        <v>17.32</v>
      </c>
      <c r="BO9" s="18">
        <f>BI9/2</f>
        <v>1</v>
      </c>
      <c r="BP9" s="6">
        <f>(BJ9*3)+(BK9*5)+(BL9*5)+(BM9*20)</f>
        <v>0</v>
      </c>
      <c r="BQ9" s="19">
        <f>BN9+BO9+BP9</f>
        <v>18.32</v>
      </c>
      <c r="BR9" s="22"/>
      <c r="BS9" s="1"/>
      <c r="BT9" s="1"/>
      <c r="BU9" s="2"/>
      <c r="BV9" s="2"/>
      <c r="BW9" s="2"/>
      <c r="BX9" s="2"/>
      <c r="BY9" s="2"/>
      <c r="BZ9" s="7">
        <f>BR9+BS9+BT9</f>
        <v>0</v>
      </c>
      <c r="CA9" s="18">
        <f>BU9/2</f>
        <v>0</v>
      </c>
      <c r="CB9" s="6">
        <f>(BV9*3)+(BW9*5)+(BX9*5)+(BY9*20)</f>
        <v>0</v>
      </c>
      <c r="CC9" s="19">
        <f>BZ9+CA9+CB9</f>
        <v>0</v>
      </c>
      <c r="CD9" s="22"/>
      <c r="CE9" s="1"/>
      <c r="CF9" s="2"/>
      <c r="CG9" s="2"/>
      <c r="CH9" s="2"/>
      <c r="CI9" s="2"/>
      <c r="CJ9" s="2"/>
      <c r="CK9" s="7">
        <f>CD9+CE9</f>
        <v>0</v>
      </c>
      <c r="CL9" s="18">
        <f>CF9/2</f>
        <v>0</v>
      </c>
      <c r="CM9" s="6">
        <f>(CG9*3)+(CH9*5)+(CI9*5)+(CJ9*20)</f>
        <v>0</v>
      </c>
      <c r="CN9" s="19">
        <f>CK9+CL9+CM9</f>
        <v>0</v>
      </c>
      <c r="CO9" s="22"/>
      <c r="CP9" s="1"/>
      <c r="CQ9" s="2"/>
      <c r="CR9" s="2"/>
      <c r="CS9" s="2"/>
      <c r="CT9" s="2"/>
      <c r="CU9" s="2"/>
      <c r="CV9" s="7">
        <f>CO9+CP9</f>
        <v>0</v>
      </c>
      <c r="CW9" s="18">
        <f>CQ9/2</f>
        <v>0</v>
      </c>
      <c r="CX9" s="6">
        <f>(CR9*3)+(CS9*5)+(CT9*5)+(CU9*20)</f>
        <v>0</v>
      </c>
      <c r="CY9" s="19">
        <f>CV9+CW9+CX9</f>
        <v>0</v>
      </c>
      <c r="CZ9" s="22"/>
      <c r="DA9" s="1"/>
      <c r="DB9" s="2"/>
      <c r="DC9" s="2"/>
      <c r="DD9" s="2"/>
      <c r="DE9" s="2"/>
      <c r="DF9" s="2"/>
      <c r="DG9" s="7">
        <f>CZ9+DA9</f>
        <v>0</v>
      </c>
      <c r="DH9" s="18">
        <f>DB9/2</f>
        <v>0</v>
      </c>
      <c r="DI9" s="6">
        <f>(DC9*3)+(DD9*5)+(DE9*5)+(DF9*20)</f>
        <v>0</v>
      </c>
      <c r="DJ9" s="19">
        <f>DG9+DH9+DI9</f>
        <v>0</v>
      </c>
    </row>
    <row r="10" spans="1:114" ht="12.75">
      <c r="A10" s="24">
        <v>8</v>
      </c>
      <c r="B10" s="9" t="s">
        <v>91</v>
      </c>
      <c r="C10" s="52"/>
      <c r="D10" s="52"/>
      <c r="E10" s="52"/>
      <c r="F10" s="52" t="s">
        <v>31</v>
      </c>
      <c r="G10" s="52"/>
      <c r="H10" s="20">
        <f>IF(AND(OR($H$2="Y",$I$2="Y"),J10&lt;5,K10&lt;5),IF(AND(J10=J9,K10=K9),H9+1,1),"")</f>
      </c>
      <c r="I10" s="16" t="e">
        <f>IF(AND($I$2="Y",K10&gt;0,OR(AND(H10=1,#REF!=10),AND(H10=2,H16=20),AND(H10=3,H25=30),AND(H10=4,H34=40),AND(H10=5,H43=50),AND(H10=6,H52=60),AND(H10=7,H61=70),AND(H10=8,H70=80),AND(H10=9,H79=90),AND(H10=10,H88=100))),VLOOKUP(K10-1,SortLookup!$A$13:$B$16,2,FALSE),"")</f>
        <v>#REF!</v>
      </c>
      <c r="J10" s="15">
        <f>IF(ISNA(VLOOKUP(F10,SortLookup!$A$1:$B$5,2,FALSE))," ",VLOOKUP(F10,SortLookup!$A$1:$B$5,2,FALSE))</f>
        <v>0</v>
      </c>
      <c r="K10" s="21" t="str">
        <f>IF(ISNA(VLOOKUP(G10,SortLookup!$A$7:$B$11,2,FALSE))," ",VLOOKUP(G10,SortLookup!$A$7:$B$11,2,FALSE))</f>
        <v> </v>
      </c>
      <c r="L10" s="36">
        <f>M10+N10+O10</f>
        <v>133.97</v>
      </c>
      <c r="M10" s="37">
        <f>AC10+AP10+BB10+BN10+BZ10+CK10+CV10+DG10</f>
        <v>100.97</v>
      </c>
      <c r="N10" s="8">
        <f>AE10+AR10+BD10+BP10+CB10+CM10+CX10+DI10</f>
        <v>13</v>
      </c>
      <c r="O10" s="40">
        <f>P10/2</f>
        <v>20</v>
      </c>
      <c r="P10" s="41">
        <f>X10+AK10+AW10+BI10+BU10+CF10+CQ10+DB10</f>
        <v>40</v>
      </c>
      <c r="Q10" s="22">
        <v>26.32</v>
      </c>
      <c r="R10" s="1"/>
      <c r="S10" s="1"/>
      <c r="T10" s="1"/>
      <c r="U10" s="1"/>
      <c r="V10" s="1"/>
      <c r="W10" s="1"/>
      <c r="X10" s="2">
        <v>17</v>
      </c>
      <c r="Y10" s="2"/>
      <c r="Z10" s="2">
        <v>1</v>
      </c>
      <c r="AA10" s="2"/>
      <c r="AB10" s="23"/>
      <c r="AC10" s="7">
        <f>Q10+R10+S10+T10+U10+V10+W10</f>
        <v>26.32</v>
      </c>
      <c r="AD10" s="18">
        <f>X10/2</f>
        <v>8.5</v>
      </c>
      <c r="AE10" s="6">
        <f>(Y10*3)+(Z10*5)+(AA10*5)+(AB10*20)</f>
        <v>5</v>
      </c>
      <c r="AF10" s="19">
        <f>AC10+AD10+AE10</f>
        <v>39.82</v>
      </c>
      <c r="AG10" s="22">
        <v>16.3</v>
      </c>
      <c r="AH10" s="1"/>
      <c r="AI10" s="1"/>
      <c r="AJ10" s="1"/>
      <c r="AK10" s="2">
        <v>6</v>
      </c>
      <c r="AL10" s="2"/>
      <c r="AM10" s="2"/>
      <c r="AN10" s="2"/>
      <c r="AO10" s="2"/>
      <c r="AP10" s="7">
        <f>AG10+AH10+AI10+AJ10</f>
        <v>16.3</v>
      </c>
      <c r="AQ10" s="18">
        <f>AK10/2</f>
        <v>3</v>
      </c>
      <c r="AR10" s="6">
        <f>(AL10*3)+(AM10*5)+(AN10*5)+(AO10*20)</f>
        <v>0</v>
      </c>
      <c r="AS10" s="19">
        <f>AP10+AQ10+AR10</f>
        <v>19.3</v>
      </c>
      <c r="AT10" s="22">
        <v>39.92</v>
      </c>
      <c r="AU10" s="1"/>
      <c r="AV10" s="1"/>
      <c r="AW10" s="2">
        <v>17</v>
      </c>
      <c r="AX10" s="2">
        <v>1</v>
      </c>
      <c r="AY10" s="2">
        <v>1</v>
      </c>
      <c r="AZ10" s="2"/>
      <c r="BA10" s="2"/>
      <c r="BB10" s="7">
        <f>AT10+AU10+AV10</f>
        <v>39.92</v>
      </c>
      <c r="BC10" s="18">
        <f>AW10/2</f>
        <v>8.5</v>
      </c>
      <c r="BD10" s="6">
        <f>(AX10*3)+(AY10*5)+(AZ10*5)+(BA10*20)</f>
        <v>8</v>
      </c>
      <c r="BE10" s="19">
        <f>BB10+BC10+BD10</f>
        <v>56.42</v>
      </c>
      <c r="BF10" s="22">
        <v>18.43</v>
      </c>
      <c r="BG10" s="1"/>
      <c r="BH10" s="1"/>
      <c r="BI10" s="2">
        <v>0</v>
      </c>
      <c r="BJ10" s="2"/>
      <c r="BK10" s="2"/>
      <c r="BL10" s="2"/>
      <c r="BM10" s="2"/>
      <c r="BN10" s="7">
        <f>BF10+BG10+BH10</f>
        <v>18.43</v>
      </c>
      <c r="BO10" s="18">
        <f>BI10/2</f>
        <v>0</v>
      </c>
      <c r="BP10" s="6">
        <f>(BJ10*3)+(BK10*5)+(BL10*5)+(BM10*20)</f>
        <v>0</v>
      </c>
      <c r="BQ10" s="19">
        <f>BN10+BO10+BP10</f>
        <v>18.43</v>
      </c>
      <c r="BR10" s="22"/>
      <c r="BS10" s="1"/>
      <c r="BT10" s="1"/>
      <c r="BU10" s="2"/>
      <c r="BV10" s="2"/>
      <c r="BW10" s="2"/>
      <c r="BX10" s="2"/>
      <c r="BY10" s="2"/>
      <c r="BZ10" s="7">
        <f>BR10+BS10+BT10</f>
        <v>0</v>
      </c>
      <c r="CA10" s="18">
        <f>BU10/2</f>
        <v>0</v>
      </c>
      <c r="CB10" s="6">
        <f>(BV10*3)+(BW10*5)+(BX10*5)+(BY10*20)</f>
        <v>0</v>
      </c>
      <c r="CC10" s="19">
        <f>BZ10+CA10+CB10</f>
        <v>0</v>
      </c>
      <c r="CD10" s="22"/>
      <c r="CE10" s="1"/>
      <c r="CF10" s="2"/>
      <c r="CG10" s="2"/>
      <c r="CH10" s="2"/>
      <c r="CI10" s="2"/>
      <c r="CJ10" s="2"/>
      <c r="CK10" s="7">
        <f>CD10+CE10</f>
        <v>0</v>
      </c>
      <c r="CL10" s="18">
        <f>CF10/2</f>
        <v>0</v>
      </c>
      <c r="CM10" s="6">
        <f>(CG10*3)+(CH10*5)+(CI10*5)+(CJ10*20)</f>
        <v>0</v>
      </c>
      <c r="CN10" s="19">
        <f>CK10+CL10+CM10</f>
        <v>0</v>
      </c>
      <c r="CO10" s="22"/>
      <c r="CP10" s="1"/>
      <c r="CQ10" s="2"/>
      <c r="CR10" s="2"/>
      <c r="CS10" s="2"/>
      <c r="CT10" s="2"/>
      <c r="CU10" s="2"/>
      <c r="CV10" s="7">
        <f>CO10+CP10</f>
        <v>0</v>
      </c>
      <c r="CW10" s="18">
        <f>CQ10/2</f>
        <v>0</v>
      </c>
      <c r="CX10" s="6">
        <f>(CR10*3)+(CS10*5)+(CT10*5)+(CU10*20)</f>
        <v>0</v>
      </c>
      <c r="CY10" s="19">
        <f>CV10+CW10+CX10</f>
        <v>0</v>
      </c>
      <c r="CZ10" s="22"/>
      <c r="DA10" s="1"/>
      <c r="DB10" s="2"/>
      <c r="DC10" s="2"/>
      <c r="DD10" s="2"/>
      <c r="DE10" s="2"/>
      <c r="DF10" s="2"/>
      <c r="DG10" s="7">
        <f>CZ10+DA10</f>
        <v>0</v>
      </c>
      <c r="DH10" s="18">
        <f>DB10/2</f>
        <v>0</v>
      </c>
      <c r="DI10" s="6">
        <f>(DC10*3)+(DD10*5)+(DE10*5)+(DF10*20)</f>
        <v>0</v>
      </c>
      <c r="DJ10" s="19">
        <f>DG10+DH10+DI10</f>
        <v>0</v>
      </c>
    </row>
    <row r="11" spans="1:114" ht="12.75">
      <c r="A11" s="24">
        <v>9</v>
      </c>
      <c r="B11" s="9" t="s">
        <v>88</v>
      </c>
      <c r="C11" s="52"/>
      <c r="D11" s="52"/>
      <c r="E11" s="52"/>
      <c r="F11" s="52" t="s">
        <v>31</v>
      </c>
      <c r="G11" s="52"/>
      <c r="H11" s="20">
        <f>IF(AND(OR($H$2="Y",$I$2="Y"),J11&lt;5,K11&lt;5),IF(AND(J11=J10,K11=K10),H10+1,1),"")</f>
      </c>
      <c r="I11" s="16" t="e">
        <f>IF(AND($I$2="Y",K11&gt;0,OR(AND(H11=1,#REF!=10),AND(H11=2,H17=20),AND(H11=3,H26=30),AND(H11=4,H35=40),AND(H11=5,H44=50),AND(H11=6,H53=60),AND(H11=7,H62=70),AND(H11=8,H71=80),AND(H11=9,H80=90),AND(H11=10,H89=100))),VLOOKUP(K11-1,SortLookup!$A$13:$B$16,2,FALSE),"")</f>
        <v>#REF!</v>
      </c>
      <c r="J11" s="15">
        <f>IF(ISNA(VLOOKUP(F11,SortLookup!$A$1:$B$5,2,FALSE))," ",VLOOKUP(F11,SortLookup!$A$1:$B$5,2,FALSE))</f>
        <v>0</v>
      </c>
      <c r="K11" s="21" t="str">
        <f>IF(ISNA(VLOOKUP(G11,SortLookup!$A$7:$B$11,2,FALSE))," ",VLOOKUP(G11,SortLookup!$A$7:$B$11,2,FALSE))</f>
        <v> </v>
      </c>
      <c r="L11" s="36">
        <f>M11+N11+O11</f>
        <v>142.57</v>
      </c>
      <c r="M11" s="37">
        <f>AC11+AP11+BB11+BN11+BZ11+CK11+CV11+DG11</f>
        <v>93.07</v>
      </c>
      <c r="N11" s="8">
        <f>AE11+AR11+BD11+BP11+CB11+CM11+CX11+DI11</f>
        <v>18</v>
      </c>
      <c r="O11" s="40">
        <f>P11/2</f>
        <v>31.5</v>
      </c>
      <c r="P11" s="41">
        <f>X11+AK11+AW11+BI11+BU11+CF11+CQ11+DB11</f>
        <v>63</v>
      </c>
      <c r="Q11" s="22">
        <v>14.21</v>
      </c>
      <c r="R11" s="1"/>
      <c r="S11" s="1"/>
      <c r="T11" s="1"/>
      <c r="U11" s="1"/>
      <c r="V11" s="1"/>
      <c r="W11" s="1"/>
      <c r="X11" s="2">
        <v>36</v>
      </c>
      <c r="Y11" s="2"/>
      <c r="Z11" s="2">
        <v>1</v>
      </c>
      <c r="AA11" s="2">
        <v>1</v>
      </c>
      <c r="AB11" s="23"/>
      <c r="AC11" s="7">
        <f>Q11+R11+S11+T11+U11+V11+W11</f>
        <v>14.21</v>
      </c>
      <c r="AD11" s="18">
        <f>X11/2</f>
        <v>18</v>
      </c>
      <c r="AE11" s="6">
        <f>(Y11*3)+(Z11*5)+(AA11*5)+(AB11*20)</f>
        <v>10</v>
      </c>
      <c r="AF11" s="19">
        <f>AC11+AD11+AE11</f>
        <v>42.21</v>
      </c>
      <c r="AG11" s="22">
        <v>20.34</v>
      </c>
      <c r="AH11" s="1"/>
      <c r="AI11" s="1"/>
      <c r="AJ11" s="1"/>
      <c r="AK11" s="2">
        <v>6</v>
      </c>
      <c r="AL11" s="2">
        <v>1</v>
      </c>
      <c r="AM11" s="2"/>
      <c r="AN11" s="2"/>
      <c r="AO11" s="2"/>
      <c r="AP11" s="7">
        <f>AG11+AH11+AI11+AJ11</f>
        <v>20.34</v>
      </c>
      <c r="AQ11" s="18">
        <f>AK11/2</f>
        <v>3</v>
      </c>
      <c r="AR11" s="6">
        <f>(AL11*3)+(AM11*5)+(AN11*5)+(AO11*20)</f>
        <v>3</v>
      </c>
      <c r="AS11" s="19">
        <f>AP11+AQ11+AR11</f>
        <v>26.34</v>
      </c>
      <c r="AT11" s="22">
        <v>45.39</v>
      </c>
      <c r="AU11" s="1"/>
      <c r="AV11" s="1"/>
      <c r="AW11" s="2">
        <v>12</v>
      </c>
      <c r="AX11" s="2"/>
      <c r="AY11" s="2">
        <v>1</v>
      </c>
      <c r="AZ11" s="2"/>
      <c r="BA11" s="2"/>
      <c r="BB11" s="7">
        <f>AT11+AU11+AV11</f>
        <v>45.39</v>
      </c>
      <c r="BC11" s="18">
        <f>AW11/2</f>
        <v>6</v>
      </c>
      <c r="BD11" s="6">
        <f>(AX11*3)+(AY11*5)+(AZ11*5)+(BA11*20)</f>
        <v>5</v>
      </c>
      <c r="BE11" s="19">
        <f>BB11+BC11+BD11</f>
        <v>56.39</v>
      </c>
      <c r="BF11" s="22">
        <v>13.13</v>
      </c>
      <c r="BG11" s="1"/>
      <c r="BH11" s="1"/>
      <c r="BI11" s="2">
        <v>9</v>
      </c>
      <c r="BJ11" s="2"/>
      <c r="BK11" s="2"/>
      <c r="BL11" s="2"/>
      <c r="BM11" s="2"/>
      <c r="BN11" s="7">
        <f>BF11+BG11+BH11</f>
        <v>13.13</v>
      </c>
      <c r="BO11" s="18">
        <f>BI11/2</f>
        <v>4.5</v>
      </c>
      <c r="BP11" s="6">
        <f>(BJ11*3)+(BK11*5)+(BL11*5)+(BM11*20)</f>
        <v>0</v>
      </c>
      <c r="BQ11" s="19">
        <f>BN11+BO11+BP11</f>
        <v>17.63</v>
      </c>
      <c r="BR11" s="22"/>
      <c r="BS11" s="1"/>
      <c r="BT11" s="1"/>
      <c r="BU11" s="2"/>
      <c r="BV11" s="2"/>
      <c r="BW11" s="2"/>
      <c r="BX11" s="2"/>
      <c r="BY11" s="2"/>
      <c r="BZ11" s="7">
        <f>BR11+BS11+BT11</f>
        <v>0</v>
      </c>
      <c r="CA11" s="18">
        <f>BU11/2</f>
        <v>0</v>
      </c>
      <c r="CB11" s="6">
        <f>(BV11*3)+(BW11*5)+(BX11*5)+(BY11*20)</f>
        <v>0</v>
      </c>
      <c r="CC11" s="19">
        <f>BZ11+CA11+CB11</f>
        <v>0</v>
      </c>
      <c r="CD11" s="22"/>
      <c r="CE11" s="1"/>
      <c r="CF11" s="2"/>
      <c r="CG11" s="2"/>
      <c r="CH11" s="2"/>
      <c r="CI11" s="2"/>
      <c r="CJ11" s="2"/>
      <c r="CK11" s="7">
        <f>CD11+CE11</f>
        <v>0</v>
      </c>
      <c r="CL11" s="18">
        <f>CF11/2</f>
        <v>0</v>
      </c>
      <c r="CM11" s="6">
        <f>(CG11*3)+(CH11*5)+(CI11*5)+(CJ11*20)</f>
        <v>0</v>
      </c>
      <c r="CN11" s="19">
        <f>CK11+CL11+CM11</f>
        <v>0</v>
      </c>
      <c r="CO11" s="22"/>
      <c r="CP11" s="1"/>
      <c r="CQ11" s="2"/>
      <c r="CR11" s="2"/>
      <c r="CS11" s="2"/>
      <c r="CT11" s="2"/>
      <c r="CU11" s="2"/>
      <c r="CV11" s="7">
        <f>CO11+CP11</f>
        <v>0</v>
      </c>
      <c r="CW11" s="18">
        <f>CQ11/2</f>
        <v>0</v>
      </c>
      <c r="CX11" s="6">
        <f>(CR11*3)+(CS11*5)+(CT11*5)+(CU11*20)</f>
        <v>0</v>
      </c>
      <c r="CY11" s="19">
        <f>CV11+CW11+CX11</f>
        <v>0</v>
      </c>
      <c r="CZ11" s="22"/>
      <c r="DA11" s="1"/>
      <c r="DB11" s="2"/>
      <c r="DC11" s="2"/>
      <c r="DD11" s="2"/>
      <c r="DE11" s="2"/>
      <c r="DF11" s="2"/>
      <c r="DG11" s="7">
        <f>CZ11+DA11</f>
        <v>0</v>
      </c>
      <c r="DH11" s="18">
        <f>DB11/2</f>
        <v>0</v>
      </c>
      <c r="DI11" s="6">
        <f>(DC11*3)+(DD11*5)+(DE11*5)+(DF11*20)</f>
        <v>0</v>
      </c>
      <c r="DJ11" s="19">
        <f>DG11+DH11+DI11</f>
        <v>0</v>
      </c>
    </row>
  </sheetData>
  <sheetProtection selectLockedCells="1" sort="0" autoFilter="0"/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conditionalFormatting sqref="L3:L11 B3:G11">
    <cfRule type="expression" priority="1" dxfId="0" stopIfTrue="1">
      <formula>$C3&gt;1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5.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2001-08-25T23:51:52Z</cp:lastPrinted>
  <dcterms:created xsi:type="dcterms:W3CDTF">2001-08-02T04:21:03Z</dcterms:created>
  <dcterms:modified xsi:type="dcterms:W3CDTF">2011-05-28T21:16:46Z</dcterms:modified>
  <cp:category/>
  <cp:version/>
  <cp:contentType/>
  <cp:contentStatus/>
  <cp:revision>1</cp:revision>
</cp:coreProperties>
</file>