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<sst xmlns="http://schemas.openxmlformats.org/spreadsheetml/2006/main" count="185" uniqueCount="91">
  <si>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</si>
  <si>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</si>
  <si>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</si>
  <si>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</si>
  <si>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</si>
  <si>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</si>
  <si>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</si>
  <si>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</si>
  <si>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</si>
  <si>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</si>
  <si>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</si>
  <si>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</si>
  <si>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</si>
  <si>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</si>
  <si>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</si>
  <si>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</si>
  <si>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</si>
  <si>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</si>
  <si>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</si>
  <si>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</si>
  <si>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</si>
  <si>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</si>
  <si>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</si>
  <si>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</si>
  <si>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</si>
  <si>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</si>
  <si>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</si>
  <si>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</si>
  <si>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</si>
  <si>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</si>
  <si>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</si>
  <si>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</si>
  <si>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</si>
  <si>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</si>
  <si>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</si>
  <si>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</si>
  <si>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</si>
  <si>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</si>
  <si>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</si>
  <si>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</si>
  <si>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</si>
  <si>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</si>
  <si>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</si>
  <si>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</si>
  <si>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</si>
  <si>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</si>
  <si>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</si>
  <si>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</si>
  <si>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</si>
  <si>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</si>
  <si>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</si>
  <si>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</si>
  <si>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</si>
  <si>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</si>
  <si>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</si>
  <si>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</si>
  <si>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</si>
  <si>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</si>
  <si>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</si>
  <si>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</si>
  <si>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</si>
  <si>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</si>
  <si>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</si>
  <si>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</si>
  <si>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</si>
  <si>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</si>
  <si>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</si>
  <si>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</si>
  <si>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</si>
  <si>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</si>
  <si>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</si>
  <si>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</si>
  <si>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</si>
  <si>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</si>
  <si>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</si>
  <si>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</si>
  <si>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</si>
  <si>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</si>
  <si>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</si>
  <si>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</si>
  <si>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</si>
  <si>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</si>
  <si>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</si>
  <si>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</si>
  <si>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</si>
  <si>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Chris V.</t>
  </si>
  <si>
    <t>Matt Y.</t>
  </si>
  <si>
    <t>Jason F.</t>
  </si>
  <si>
    <t>Ahmed E.</t>
  </si>
  <si>
    <t>Dan S.</t>
  </si>
  <si>
    <t>Al 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</si>
</sst>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6" fillId="0" borderId="14" xfId="0" applyNumberFormat="1" applyFont="1" applyBorder="1" applyAlignment="1" applyProtection="1">
      <alignment horizontal="center" vertical="center" textRotation="180"/>
      <protection/>
    </xf>
    <xf numFmtId="49" fontId="6" fillId="0" borderId="13" xfId="0" applyNumberFormat="1" applyFont="1" applyBorder="1" applyAlignment="1" applyProtection="1">
      <alignment horizontal="center" vertical="center" textRotation="180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21" xfId="0" applyNumberFormat="1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2" xfId="0" applyNumberFormat="1" applyFont="1" applyBorder="1" applyAlignment="1" applyProtection="1">
      <alignment horizontal="center" textRotation="90" wrapText="1"/>
      <protection/>
    </xf>
    <xf numFmtId="49" fontId="2" fillId="0" borderId="11" xfId="0" applyNumberFormat="1" applyFont="1" applyBorder="1" applyAlignment="1" applyProtection="1">
      <alignment horizontal="center" textRotation="90" wrapText="1"/>
      <protection/>
    </xf>
    <xf numFmtId="1" fontId="2" fillId="0" borderId="12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49" fontId="2" fillId="0" borderId="12" xfId="0" applyNumberFormat="1" applyFont="1" applyBorder="1" applyAlignment="1" applyProtection="1">
      <alignment horizontal="center" textRotation="255" wrapText="1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left"/>
      <protection locked="0"/>
    </xf>
    <xf numFmtId="1" fontId="1" fillId="0" borderId="25" xfId="0" applyNumberFormat="1" applyFont="1" applyBorder="1" applyAlignment="1" applyProtection="1">
      <alignment horizontal="center"/>
      <protection/>
    </xf>
    <xf numFmtId="1" fontId="1" fillId="0" borderId="26" xfId="0" applyNumberFormat="1" applyFont="1" applyBorder="1" applyAlignment="1" applyProtection="1">
      <alignment horizontal="center"/>
      <protection/>
    </xf>
    <xf numFmtId="1" fontId="5" fillId="0" borderId="27" xfId="0" applyNumberFormat="1" applyFont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 horizontal="center"/>
      <protection/>
    </xf>
    <xf numFmtId="2" fontId="2" fillId="0" borderId="29" xfId="0" applyNumberFormat="1" applyFont="1" applyBorder="1" applyAlignment="1" applyProtection="1">
      <alignment horizontal="right"/>
      <protection/>
    </xf>
    <xf numFmtId="2" fontId="0" fillId="0" borderId="30" xfId="0" applyNumberFormat="1" applyBorder="1" applyAlignment="1" applyProtection="1">
      <alignment horizontal="right"/>
      <protection/>
    </xf>
    <xf numFmtId="1" fontId="0" fillId="0" borderId="26" xfId="0" applyNumberFormat="1" applyBorder="1" applyAlignment="1" applyProtection="1">
      <alignment horizontal="right"/>
      <protection/>
    </xf>
    <xf numFmtId="173" fontId="0" fillId="0" borderId="31" xfId="0" applyNumberFormat="1" applyBorder="1" applyAlignment="1" applyProtection="1">
      <alignment horizontal="right"/>
      <protection/>
    </xf>
    <xf numFmtId="1" fontId="0" fillId="0" borderId="32" xfId="0" applyNumberFormat="1" applyBorder="1" applyAlignment="1" applyProtection="1">
      <alignment horizontal="right"/>
      <protection/>
    </xf>
    <xf numFmtId="2" fontId="0" fillId="0" borderId="24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right"/>
      <protection/>
    </xf>
    <xf numFmtId="173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/>
    </xf>
    <xf numFmtId="2" fontId="2" fillId="0" borderId="28" xfId="0" applyNumberFormat="1" applyFon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6" fillId="0" borderId="36" xfId="0" applyNumberFormat="1" applyFont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8"/>
  <sheetViews>
    <sheetView tabSelected="1" zoomScale="90" zoomScaleNormal="90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M4" sqref="M4:M8"/>
    </sheetView>
  </sheetViews>
  <sheetFormatPr defaultColWidth="6.421875" defaultRowHeight="12.75"/>
  <cols>
    <col min="1" max="1" width="3.28125" style="3" bestFit="1" customWidth="1"/>
    <col min="2" max="2" width="15.8515625" style="2" customWidth="1"/>
    <col min="3" max="3" width="2.57421875" style="33" hidden="1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8" width="3.7109375" style="9" hidden="1" customWidth="1"/>
    <col min="9" max="9" width="5.140625" style="9" hidden="1" customWidth="1"/>
    <col min="10" max="11" width="2.00390625" style="9" hidden="1" customWidth="1"/>
    <col min="12" max="12" width="8.421875" style="9" customWidth="1"/>
    <col min="13" max="13" width="7.8515625" style="2" customWidth="1"/>
    <col min="14" max="14" width="5.28125" style="2" customWidth="1"/>
    <col min="15" max="15" width="5.421875" style="2" customWidth="1"/>
    <col min="16" max="16" width="5.00390625" style="2" customWidth="1"/>
    <col min="17" max="17" width="6.8515625" style="2" customWidth="1"/>
    <col min="18" max="23" width="5.421875" style="2" hidden="1" customWidth="1"/>
    <col min="24" max="24" width="4.7109375" style="36" customWidth="1"/>
    <col min="25" max="27" width="3.00390625" style="36" customWidth="1"/>
    <col min="28" max="28" width="3.57421875" style="36" customWidth="1"/>
    <col min="29" max="29" width="6.8515625" style="2" customWidth="1"/>
    <col min="30" max="30" width="5.421875" style="2" customWidth="1"/>
    <col min="31" max="31" width="4.28125" style="2" customWidth="1"/>
    <col min="32" max="32" width="6.8515625" style="1" customWidth="1"/>
    <col min="33" max="33" width="6.8515625" style="0" customWidth="1"/>
    <col min="34" max="35" width="5.421875" style="0" hidden="1" customWidth="1"/>
    <col min="36" max="36" width="5.421875" style="2" hidden="1" customWidth="1"/>
    <col min="37" max="37" width="4.7109375" style="0" customWidth="1"/>
    <col min="38" max="41" width="3.57421875" style="37" customWidth="1"/>
    <col min="42" max="42" width="6.8515625" style="2" customWidth="1"/>
    <col min="43" max="43" width="5.421875" style="2" customWidth="1"/>
    <col min="44" max="44" width="4.28125" style="0" customWidth="1"/>
    <col min="45" max="46" width="6.8515625" style="0" customWidth="1"/>
    <col min="47" max="47" width="6.8515625" style="0" hidden="1" customWidth="1"/>
    <col min="48" max="48" width="5.421875" style="0" hidden="1" customWidth="1"/>
    <col min="49" max="49" width="4.7109375" style="37" customWidth="1"/>
    <col min="50" max="52" width="3.00390625" style="37" customWidth="1"/>
    <col min="53" max="53" width="3.57421875" style="37" customWidth="1"/>
    <col min="54" max="54" width="6.8515625" style="2" customWidth="1"/>
    <col min="55" max="55" width="5.421875" style="2" customWidth="1"/>
    <col min="56" max="56" width="4.28125" style="0" customWidth="1"/>
    <col min="57" max="58" width="6.8515625" style="0" customWidth="1"/>
    <col min="59" max="59" width="5.421875" style="0" hidden="1" customWidth="1"/>
    <col min="60" max="60" width="5.421875" style="2" hidden="1" customWidth="1"/>
    <col min="61" max="61" width="4.7109375" style="37" customWidth="1"/>
    <col min="62" max="64" width="3.00390625" style="37" customWidth="1"/>
    <col min="65" max="65" width="3.57421875" style="0" customWidth="1"/>
    <col min="66" max="66" width="6.8515625" style="2" customWidth="1"/>
    <col min="67" max="67" width="5.421875" style="2" customWidth="1"/>
    <col min="68" max="68" width="4.28125" style="0" customWidth="1"/>
    <col min="69" max="69" width="6.8515625" style="0" customWidth="1"/>
    <col min="70" max="70" width="6.8515625" style="0" hidden="1" customWidth="1"/>
    <col min="71" max="72" width="5.421875" style="0" hidden="1" customWidth="1"/>
    <col min="73" max="73" width="3.57421875" style="37" hidden="1" customWidth="1"/>
    <col min="74" max="76" width="3.00390625" style="37" hidden="1" customWidth="1"/>
    <col min="77" max="77" width="3.57421875" style="0" hidden="1" customWidth="1"/>
    <col min="78" max="78" width="6.8515625" style="2" hidden="1" customWidth="1"/>
    <col min="79" max="79" width="5.421875" style="2" hidden="1" customWidth="1"/>
    <col min="80" max="80" width="4.28125" style="0" hidden="1" customWidth="1"/>
    <col min="81" max="81" width="6.8515625" style="0" hidden="1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2" hidden="1" customWidth="1"/>
    <col min="90" max="90" width="4.421875" style="2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2" hidden="1" customWidth="1"/>
    <col min="101" max="101" width="4.421875" style="2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2" hidden="1" customWidth="1"/>
    <col min="112" max="112" width="4.421875" style="2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63" t="s">
        <v>21</v>
      </c>
      <c r="B1" s="66"/>
      <c r="C1" s="66"/>
      <c r="D1" s="66"/>
      <c r="E1" s="66"/>
      <c r="F1" s="66"/>
      <c r="G1" s="66"/>
      <c r="H1" s="23" t="s">
        <v>4</v>
      </c>
      <c r="I1" s="24" t="s">
        <v>5</v>
      </c>
      <c r="J1" s="64" t="s">
        <v>49</v>
      </c>
      <c r="K1" s="65"/>
      <c r="L1" s="60" t="s">
        <v>30</v>
      </c>
      <c r="M1" s="67"/>
      <c r="N1" s="67"/>
      <c r="O1" s="67"/>
      <c r="P1" s="68"/>
      <c r="Q1" s="63" t="s">
        <v>20</v>
      </c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 t="s">
        <v>23</v>
      </c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 t="s">
        <v>24</v>
      </c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0" t="s">
        <v>25</v>
      </c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2"/>
      <c r="BR1" s="60" t="s">
        <v>26</v>
      </c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2"/>
      <c r="CD1" s="60" t="s">
        <v>27</v>
      </c>
      <c r="CE1" s="61"/>
      <c r="CF1" s="61"/>
      <c r="CG1" s="61"/>
      <c r="CH1" s="61"/>
      <c r="CI1" s="61"/>
      <c r="CJ1" s="61"/>
      <c r="CK1" s="61"/>
      <c r="CL1" s="61"/>
      <c r="CM1" s="61"/>
      <c r="CN1" s="62"/>
      <c r="CO1" s="60" t="s">
        <v>28</v>
      </c>
      <c r="CP1" s="61"/>
      <c r="CQ1" s="61"/>
      <c r="CR1" s="61"/>
      <c r="CS1" s="61"/>
      <c r="CT1" s="61"/>
      <c r="CU1" s="61"/>
      <c r="CV1" s="61"/>
      <c r="CW1" s="61"/>
      <c r="CX1" s="61"/>
      <c r="CY1" s="62"/>
      <c r="CZ1" s="60" t="s">
        <v>29</v>
      </c>
      <c r="DA1" s="61"/>
      <c r="DB1" s="61"/>
      <c r="DC1" s="61"/>
      <c r="DD1" s="61"/>
      <c r="DE1" s="61"/>
      <c r="DF1" s="61"/>
      <c r="DG1" s="61"/>
      <c r="DH1" s="61"/>
      <c r="DI1" s="61"/>
      <c r="DJ1" s="62"/>
    </row>
    <row r="2" spans="1:114" ht="42" customHeight="1" thickBot="1">
      <c r="A2" s="31" t="s">
        <v>46</v>
      </c>
      <c r="B2" s="13" t="s">
        <v>84</v>
      </c>
      <c r="C2" s="32" t="s">
        <v>83</v>
      </c>
      <c r="D2" s="30" t="s">
        <v>47</v>
      </c>
      <c r="E2" s="13" t="s">
        <v>48</v>
      </c>
      <c r="F2" s="13" t="s">
        <v>22</v>
      </c>
      <c r="G2" s="14" t="s">
        <v>19</v>
      </c>
      <c r="H2" s="25" t="s">
        <v>74</v>
      </c>
      <c r="I2" s="26" t="s">
        <v>74</v>
      </c>
      <c r="J2" s="15" t="s">
        <v>2</v>
      </c>
      <c r="K2" s="16" t="s">
        <v>3</v>
      </c>
      <c r="L2" s="19" t="s">
        <v>71</v>
      </c>
      <c r="M2" s="20" t="s">
        <v>68</v>
      </c>
      <c r="N2" s="17" t="s">
        <v>69</v>
      </c>
      <c r="O2" s="21" t="s">
        <v>70</v>
      </c>
      <c r="P2" s="22" t="s">
        <v>67</v>
      </c>
      <c r="Q2" s="12" t="s">
        <v>51</v>
      </c>
      <c r="R2" s="13" t="s">
        <v>52</v>
      </c>
      <c r="S2" s="13" t="s">
        <v>53</v>
      </c>
      <c r="T2" s="13" t="s">
        <v>54</v>
      </c>
      <c r="U2" s="13" t="s">
        <v>55</v>
      </c>
      <c r="V2" s="13" t="s">
        <v>56</v>
      </c>
      <c r="W2" s="13" t="s">
        <v>57</v>
      </c>
      <c r="X2" s="13" t="s">
        <v>50</v>
      </c>
      <c r="Y2" s="34" t="s">
        <v>58</v>
      </c>
      <c r="Z2" s="34" t="s">
        <v>59</v>
      </c>
      <c r="AA2" s="34" t="s">
        <v>60</v>
      </c>
      <c r="AB2" s="17" t="s">
        <v>61</v>
      </c>
      <c r="AC2" s="18" t="s">
        <v>62</v>
      </c>
      <c r="AD2" s="13" t="s">
        <v>66</v>
      </c>
      <c r="AE2" s="13" t="s">
        <v>63</v>
      </c>
      <c r="AF2" s="14" t="s">
        <v>64</v>
      </c>
      <c r="AG2" s="12" t="s">
        <v>51</v>
      </c>
      <c r="AH2" s="13" t="s">
        <v>52</v>
      </c>
      <c r="AI2" s="13" t="s">
        <v>53</v>
      </c>
      <c r="AJ2" s="13" t="s">
        <v>54</v>
      </c>
      <c r="AK2" s="13" t="s">
        <v>50</v>
      </c>
      <c r="AL2" s="34" t="s">
        <v>58</v>
      </c>
      <c r="AM2" s="34" t="s">
        <v>59</v>
      </c>
      <c r="AN2" s="34" t="s">
        <v>60</v>
      </c>
      <c r="AO2" s="13" t="s">
        <v>61</v>
      </c>
      <c r="AP2" s="18" t="s">
        <v>62</v>
      </c>
      <c r="AQ2" s="13" t="s">
        <v>66</v>
      </c>
      <c r="AR2" s="13" t="s">
        <v>63</v>
      </c>
      <c r="AS2" s="14" t="s">
        <v>64</v>
      </c>
      <c r="AT2" s="12" t="s">
        <v>51</v>
      </c>
      <c r="AU2" s="13" t="s">
        <v>52</v>
      </c>
      <c r="AV2" s="13" t="s">
        <v>53</v>
      </c>
      <c r="AW2" s="13" t="s">
        <v>50</v>
      </c>
      <c r="AX2" s="34" t="s">
        <v>58</v>
      </c>
      <c r="AY2" s="34" t="s">
        <v>59</v>
      </c>
      <c r="AZ2" s="34" t="s">
        <v>60</v>
      </c>
      <c r="BA2" s="13" t="s">
        <v>61</v>
      </c>
      <c r="BB2" s="18" t="s">
        <v>62</v>
      </c>
      <c r="BC2" s="13" t="s">
        <v>66</v>
      </c>
      <c r="BD2" s="13" t="s">
        <v>63</v>
      </c>
      <c r="BE2" s="14" t="s">
        <v>64</v>
      </c>
      <c r="BF2" s="12" t="s">
        <v>51</v>
      </c>
      <c r="BG2" s="13" t="s">
        <v>52</v>
      </c>
      <c r="BH2" s="13" t="s">
        <v>53</v>
      </c>
      <c r="BI2" s="13" t="s">
        <v>50</v>
      </c>
      <c r="BJ2" s="34" t="s">
        <v>58</v>
      </c>
      <c r="BK2" s="34" t="s">
        <v>59</v>
      </c>
      <c r="BL2" s="34" t="s">
        <v>60</v>
      </c>
      <c r="BM2" s="13" t="s">
        <v>61</v>
      </c>
      <c r="BN2" s="18" t="s">
        <v>62</v>
      </c>
      <c r="BO2" s="13" t="s">
        <v>66</v>
      </c>
      <c r="BP2" s="13" t="s">
        <v>63</v>
      </c>
      <c r="BQ2" s="14" t="s">
        <v>64</v>
      </c>
      <c r="BR2" s="12" t="s">
        <v>51</v>
      </c>
      <c r="BS2" s="13" t="s">
        <v>52</v>
      </c>
      <c r="BT2" s="13" t="s">
        <v>53</v>
      </c>
      <c r="BU2" s="13" t="s">
        <v>50</v>
      </c>
      <c r="BV2" s="34" t="s">
        <v>58</v>
      </c>
      <c r="BW2" s="34" t="s">
        <v>59</v>
      </c>
      <c r="BX2" s="34" t="s">
        <v>60</v>
      </c>
      <c r="BY2" s="13" t="s">
        <v>61</v>
      </c>
      <c r="BZ2" s="18" t="s">
        <v>62</v>
      </c>
      <c r="CA2" s="13" t="s">
        <v>66</v>
      </c>
      <c r="CB2" s="13" t="s">
        <v>63</v>
      </c>
      <c r="CC2" s="14" t="s">
        <v>64</v>
      </c>
      <c r="CD2" s="12" t="s">
        <v>51</v>
      </c>
      <c r="CE2" s="13" t="s">
        <v>52</v>
      </c>
      <c r="CF2" s="13" t="s">
        <v>50</v>
      </c>
      <c r="CG2" s="13" t="s">
        <v>58</v>
      </c>
      <c r="CH2" s="13" t="s">
        <v>59</v>
      </c>
      <c r="CI2" s="13" t="s">
        <v>60</v>
      </c>
      <c r="CJ2" s="13" t="s">
        <v>61</v>
      </c>
      <c r="CK2" s="18" t="s">
        <v>62</v>
      </c>
      <c r="CL2" s="13" t="s">
        <v>66</v>
      </c>
      <c r="CM2" s="13" t="s">
        <v>63</v>
      </c>
      <c r="CN2" s="14" t="s">
        <v>64</v>
      </c>
      <c r="CO2" s="12" t="s">
        <v>51</v>
      </c>
      <c r="CP2" s="13" t="s">
        <v>52</v>
      </c>
      <c r="CQ2" s="13" t="s">
        <v>50</v>
      </c>
      <c r="CR2" s="13" t="s">
        <v>58</v>
      </c>
      <c r="CS2" s="13" t="s">
        <v>59</v>
      </c>
      <c r="CT2" s="13" t="s">
        <v>60</v>
      </c>
      <c r="CU2" s="13" t="s">
        <v>61</v>
      </c>
      <c r="CV2" s="18" t="s">
        <v>62</v>
      </c>
      <c r="CW2" s="13" t="s">
        <v>66</v>
      </c>
      <c r="CX2" s="13" t="s">
        <v>63</v>
      </c>
      <c r="CY2" s="14" t="s">
        <v>64</v>
      </c>
      <c r="CZ2" s="12" t="s">
        <v>51</v>
      </c>
      <c r="DA2" s="13" t="s">
        <v>52</v>
      </c>
      <c r="DB2" s="13" t="s">
        <v>50</v>
      </c>
      <c r="DC2" s="13" t="s">
        <v>58</v>
      </c>
      <c r="DD2" s="13" t="s">
        <v>59</v>
      </c>
      <c r="DE2" s="13" t="s">
        <v>60</v>
      </c>
      <c r="DF2" s="13" t="s">
        <v>61</v>
      </c>
      <c r="DG2" s="18" t="s">
        <v>62</v>
      </c>
      <c r="DH2" s="13" t="s">
        <v>66</v>
      </c>
      <c r="DI2" s="13" t="s">
        <v>63</v>
      </c>
      <c r="DJ2" s="14" t="s">
        <v>64</v>
      </c>
    </row>
    <row r="3" spans="1:114" s="35" customFormat="1" ht="13.5" thickTop="1">
      <c r="A3" s="38">
        <v>1</v>
      </c>
      <c r="B3" s="58" t="s">
        <v>86</v>
      </c>
      <c r="C3" s="39"/>
      <c r="D3" s="39"/>
      <c r="E3" s="39"/>
      <c r="F3" s="39" t="s">
        <v>31</v>
      </c>
      <c r="G3" s="39"/>
      <c r="H3" s="40">
        <f>IF(AND(OR($H$2="Y",$I$2="Y"),J3&lt;5,K3&lt;5),IF(AND(J3=J2,K3=K2),H2+1,1),"")</f>
      </c>
      <c r="I3" s="41" t="e">
        <f>IF(AND($I$2="Y",K3&gt;0,OR(AND(H3=1,#REF!=10),AND(H3=2,#REF!=20),AND(H3=3,#REF!=30),AND(H3=4,#REF!=40),AND(H3=5,#REF!=50),AND(H3=6,#REF!=60),AND(H3=7,H17=70),AND(H3=8,H26=80),AND(H3=9,H35=90),AND(H3=10,H44=100))),VLOOKUP(K3-1,SortLookup!$A$13:$B$16,2,FALSE),"")</f>
        <v>#REF!</v>
      </c>
      <c r="J3" s="42">
        <f>IF(ISNA(VLOOKUP(F3,SortLookup!$A$1:$B$5,2,FALSE))," ",VLOOKUP(F3,SortLookup!$A$1:$B$5,2,FALSE))</f>
        <v>0</v>
      </c>
      <c r="K3" s="43" t="str">
        <f>IF(ISNA(VLOOKUP(G3,SortLookup!$A$7:$B$11,2,FALSE))," ",VLOOKUP(G3,SortLookup!$A$7:$B$11,2,FALSE))</f>
        <v> </v>
      </c>
      <c r="L3" s="44">
        <f>M3+N3+O3</f>
        <v>97.28</v>
      </c>
      <c r="M3" s="45">
        <f>AC3+AP3+BB3+BN3+BZ3+CK3+CV3+DG3</f>
        <v>66.28</v>
      </c>
      <c r="N3" s="46">
        <f>AE3+AR3+BD3+BP3+CB3+CM3+CX3+DI3</f>
        <v>11</v>
      </c>
      <c r="O3" s="47">
        <f>P3/2</f>
        <v>20</v>
      </c>
      <c r="P3" s="48">
        <f>X3+AK3+AW3+BI3+BU3+CF3+CQ3+DB3</f>
        <v>40</v>
      </c>
      <c r="Q3" s="49">
        <v>11.59</v>
      </c>
      <c r="R3" s="50"/>
      <c r="S3" s="50"/>
      <c r="T3" s="50"/>
      <c r="U3" s="50"/>
      <c r="V3" s="50"/>
      <c r="W3" s="50"/>
      <c r="X3" s="51">
        <v>13</v>
      </c>
      <c r="Y3" s="51"/>
      <c r="Z3" s="51"/>
      <c r="AA3" s="51"/>
      <c r="AB3" s="52"/>
      <c r="AC3" s="53">
        <f>Q3+R3+S3+T3+U3+V3+W3</f>
        <v>11.59</v>
      </c>
      <c r="AD3" s="54">
        <f>X3/2</f>
        <v>6.5</v>
      </c>
      <c r="AE3" s="55">
        <f>(Y3*3)+(Z3*5)+(AA3*5)+(AB3*20)</f>
        <v>0</v>
      </c>
      <c r="AF3" s="56">
        <f>AC3+AD3+AE3</f>
        <v>18.09</v>
      </c>
      <c r="AG3" s="49">
        <v>6.24</v>
      </c>
      <c r="AH3" s="50"/>
      <c r="AI3" s="50"/>
      <c r="AJ3" s="50"/>
      <c r="AK3" s="57">
        <v>6</v>
      </c>
      <c r="AL3" s="51"/>
      <c r="AM3" s="51"/>
      <c r="AN3" s="51"/>
      <c r="AO3" s="51"/>
      <c r="AP3" s="53">
        <f>AG3+AH3+AI3+AJ3</f>
        <v>6.24</v>
      </c>
      <c r="AQ3" s="54">
        <f>AK3/2</f>
        <v>3</v>
      </c>
      <c r="AR3" s="55">
        <f>(AL3*3)+(AM3*5)+(AN3*5)+(AO3*20)</f>
        <v>0</v>
      </c>
      <c r="AS3" s="56">
        <f>AP3+AQ3+AR3</f>
        <v>9.24</v>
      </c>
      <c r="AT3" s="49">
        <v>19.78</v>
      </c>
      <c r="AU3" s="50"/>
      <c r="AV3" s="50"/>
      <c r="AW3" s="51">
        <v>5</v>
      </c>
      <c r="AX3" s="51">
        <v>1</v>
      </c>
      <c r="AY3" s="51"/>
      <c r="AZ3" s="51"/>
      <c r="BA3" s="51"/>
      <c r="BB3" s="53">
        <f>AT3+AU3+AV3</f>
        <v>19.78</v>
      </c>
      <c r="BC3" s="54">
        <f>AW3/2</f>
        <v>2.5</v>
      </c>
      <c r="BD3" s="55">
        <f>(AX3*3)+(AY3*5)+(AZ3*5)+(BA3*20)</f>
        <v>3</v>
      </c>
      <c r="BE3" s="56">
        <f>BB3+BC3+BD3</f>
        <v>25.28</v>
      </c>
      <c r="BF3" s="49">
        <v>28.67</v>
      </c>
      <c r="BG3" s="50"/>
      <c r="BH3" s="50"/>
      <c r="BI3" s="51">
        <v>16</v>
      </c>
      <c r="BJ3" s="51">
        <v>1</v>
      </c>
      <c r="BK3" s="51"/>
      <c r="BL3" s="51">
        <v>1</v>
      </c>
      <c r="BM3" s="57"/>
      <c r="BN3" s="53">
        <f>BF3+BG3+BH3</f>
        <v>28.67</v>
      </c>
      <c r="BO3" s="54">
        <f>BI3/2</f>
        <v>8</v>
      </c>
      <c r="BP3" s="55">
        <f>(BJ3*3)+(BK3*5)+(BL3*5)+(BM3*20)</f>
        <v>8</v>
      </c>
      <c r="BQ3" s="56">
        <f>BN3+BO3+BP3</f>
        <v>44.67</v>
      </c>
      <c r="BR3" s="49"/>
      <c r="BS3" s="50"/>
      <c r="BT3" s="50"/>
      <c r="BU3" s="51"/>
      <c r="BV3" s="51"/>
      <c r="BW3" s="51"/>
      <c r="BX3" s="51"/>
      <c r="BY3" s="57"/>
      <c r="BZ3" s="53">
        <f aca="true" t="shared" si="0" ref="BZ3:BZ8">BR3+BS3+BT3</f>
        <v>0</v>
      </c>
      <c r="CA3" s="54">
        <f aca="true" t="shared" si="1" ref="CA3:CA8">BU3/2</f>
        <v>0</v>
      </c>
      <c r="CB3" s="55">
        <f aca="true" t="shared" si="2" ref="CB3:CB8">(BV3*3)+(BW3*5)+(BX3*5)+(BY3*20)</f>
        <v>0</v>
      </c>
      <c r="CC3" s="56">
        <f aca="true" t="shared" si="3" ref="CC3:CC8">BZ3+CA3+CB3</f>
        <v>0</v>
      </c>
      <c r="CD3" s="49"/>
      <c r="CE3" s="50"/>
      <c r="CF3" s="57"/>
      <c r="CG3" s="57"/>
      <c r="CH3" s="57"/>
      <c r="CI3" s="57"/>
      <c r="CJ3" s="57"/>
      <c r="CK3" s="53">
        <f aca="true" t="shared" si="4" ref="CK3:CK8">CD3+CE3</f>
        <v>0</v>
      </c>
      <c r="CL3" s="54">
        <f aca="true" t="shared" si="5" ref="CL3:CL8">CF3/2</f>
        <v>0</v>
      </c>
      <c r="CM3" s="55">
        <f aca="true" t="shared" si="6" ref="CM3:CM8">(CG3*3)+(CH3*5)+(CI3*5)+(CJ3*20)</f>
        <v>0</v>
      </c>
      <c r="CN3" s="56">
        <f aca="true" t="shared" si="7" ref="CN3:CN8">CK3+CL3+CM3</f>
        <v>0</v>
      </c>
      <c r="CO3" s="49"/>
      <c r="CP3" s="50"/>
      <c r="CQ3" s="57"/>
      <c r="CR3" s="57"/>
      <c r="CS3" s="57"/>
      <c r="CT3" s="57"/>
      <c r="CU3" s="57"/>
      <c r="CV3" s="53">
        <f aca="true" t="shared" si="8" ref="CV3:CV8">CO3+CP3</f>
        <v>0</v>
      </c>
      <c r="CW3" s="54">
        <f aca="true" t="shared" si="9" ref="CW3:CW8">CQ3/2</f>
        <v>0</v>
      </c>
      <c r="CX3" s="55">
        <f aca="true" t="shared" si="10" ref="CX3:CX8">(CR3*3)+(CS3*5)+(CT3*5)+(CU3*20)</f>
        <v>0</v>
      </c>
      <c r="CY3" s="56">
        <f aca="true" t="shared" si="11" ref="CY3:CY8">CV3+CW3+CX3</f>
        <v>0</v>
      </c>
      <c r="CZ3" s="49"/>
      <c r="DA3" s="50"/>
      <c r="DB3" s="57"/>
      <c r="DC3" s="57"/>
      <c r="DD3" s="57"/>
      <c r="DE3" s="57"/>
      <c r="DF3" s="57"/>
      <c r="DG3" s="53">
        <f aca="true" t="shared" si="12" ref="DG3:DG8">CZ3+DA3</f>
        <v>0</v>
      </c>
      <c r="DH3" s="54">
        <f aca="true" t="shared" si="13" ref="DH3:DH8">DB3/2</f>
        <v>0</v>
      </c>
      <c r="DI3" s="55">
        <f aca="true" t="shared" si="14" ref="DI3:DI8">(DC3*3)+(DD3*5)+(DE3*5)+(DF3*20)</f>
        <v>0</v>
      </c>
      <c r="DJ3" s="56">
        <f aca="true" t="shared" si="15" ref="DJ3:DJ8">DG3+DH3+DI3</f>
        <v>0</v>
      </c>
    </row>
    <row r="4" spans="1:114" s="35" customFormat="1" ht="12.75">
      <c r="A4" s="38">
        <v>2</v>
      </c>
      <c r="B4" s="58" t="s">
        <v>89</v>
      </c>
      <c r="C4" s="39"/>
      <c r="D4" s="39"/>
      <c r="E4" s="39"/>
      <c r="F4" s="39" t="s">
        <v>31</v>
      </c>
      <c r="G4" s="39"/>
      <c r="H4" s="40">
        <f>IF(AND(OR($H$2="Y",$I$2="Y"),J4&lt;5,K4&lt;5),IF(AND(J4=J3,K4=K3),H3+1,1),"")</f>
      </c>
      <c r="I4" s="41" t="e">
        <f>IF(AND($I$2="Y",K4&gt;0,OR(AND(H4=1,#REF!=10),AND(H4=2,#REF!=20),AND(H4=3,#REF!=30),AND(H4=4,#REF!=40),AND(H4=5,#REF!=50),AND(H4=6,H11=60),AND(H4=7,H20=70),AND(H4=8,H29=80),AND(H4=9,H38=90),AND(H4=10,H47=100))),VLOOKUP(K4-1,SortLookup!$A$13:$B$16,2,FALSE),"")</f>
        <v>#REF!</v>
      </c>
      <c r="J4" s="42">
        <f>IF(ISNA(VLOOKUP(F4,SortLookup!$A$1:$B$5,2,FALSE))," ",VLOOKUP(F4,SortLookup!$A$1:$B$5,2,FALSE))</f>
        <v>0</v>
      </c>
      <c r="K4" s="43" t="str">
        <f>IF(ISNA(VLOOKUP(G4,SortLookup!$A$7:$B$11,2,FALSE))," ",VLOOKUP(G4,SortLookup!$A$7:$B$11,2,FALSE))</f>
        <v> </v>
      </c>
      <c r="L4" s="44">
        <f>M4+N4+O4</f>
        <v>124.06</v>
      </c>
      <c r="M4" s="45">
        <f>AC4+AP4+BB4+BN4+BZ4+CK4+CV4+DG4</f>
        <v>91.06</v>
      </c>
      <c r="N4" s="46">
        <f>AE4+AR4+BD4+BP4+CB4+CM4+CX4+DI4</f>
        <v>16</v>
      </c>
      <c r="O4" s="47">
        <f>P4/2</f>
        <v>17</v>
      </c>
      <c r="P4" s="48">
        <f>X4+AK4+AW4+BI4+BU4+CF4+CQ4+DB4</f>
        <v>34</v>
      </c>
      <c r="Q4" s="49">
        <v>25.17</v>
      </c>
      <c r="R4" s="50"/>
      <c r="S4" s="50"/>
      <c r="T4" s="50"/>
      <c r="U4" s="50"/>
      <c r="V4" s="50"/>
      <c r="W4" s="50"/>
      <c r="X4" s="51">
        <v>10</v>
      </c>
      <c r="Y4" s="51"/>
      <c r="Z4" s="51"/>
      <c r="AA4" s="51">
        <v>1</v>
      </c>
      <c r="AB4" s="52"/>
      <c r="AC4" s="53">
        <f>Q4+R4+S4+T4+U4+V4+W4</f>
        <v>25.17</v>
      </c>
      <c r="AD4" s="54">
        <f>X4/2</f>
        <v>5</v>
      </c>
      <c r="AE4" s="55">
        <f>(Y4*3)+(Z4*5)+(AA4*5)+(AB4*20)</f>
        <v>5</v>
      </c>
      <c r="AF4" s="56">
        <f>AC4+AD4+AE4</f>
        <v>35.17</v>
      </c>
      <c r="AG4" s="49">
        <v>8.33</v>
      </c>
      <c r="AH4" s="50"/>
      <c r="AI4" s="50"/>
      <c r="AJ4" s="50"/>
      <c r="AK4" s="57">
        <v>7</v>
      </c>
      <c r="AL4" s="51"/>
      <c r="AM4" s="51"/>
      <c r="AN4" s="51"/>
      <c r="AO4" s="51"/>
      <c r="AP4" s="53">
        <f>AG4+AH4+AI4+AJ4</f>
        <v>8.33</v>
      </c>
      <c r="AQ4" s="54">
        <f>AK4/2</f>
        <v>3.5</v>
      </c>
      <c r="AR4" s="55">
        <f>(AL4*3)+(AM4*5)+(AN4*5)+(AO4*20)</f>
        <v>0</v>
      </c>
      <c r="AS4" s="56">
        <f>AP4+AQ4+AR4</f>
        <v>11.83</v>
      </c>
      <c r="AT4" s="49">
        <v>21.35</v>
      </c>
      <c r="AU4" s="50"/>
      <c r="AV4" s="50"/>
      <c r="AW4" s="51">
        <v>3</v>
      </c>
      <c r="AX4" s="51">
        <v>1</v>
      </c>
      <c r="AY4" s="51"/>
      <c r="AZ4" s="51"/>
      <c r="BA4" s="51"/>
      <c r="BB4" s="53">
        <f>AT4+AU4+AV4</f>
        <v>21.35</v>
      </c>
      <c r="BC4" s="54">
        <f>AW4/2</f>
        <v>1.5</v>
      </c>
      <c r="BD4" s="55">
        <f>(AX4*3)+(AY4*5)+(AZ4*5)+(BA4*20)</f>
        <v>3</v>
      </c>
      <c r="BE4" s="56">
        <f>BB4+BC4+BD4</f>
        <v>25.85</v>
      </c>
      <c r="BF4" s="49">
        <v>36.21</v>
      </c>
      <c r="BG4" s="50"/>
      <c r="BH4" s="50"/>
      <c r="BI4" s="51">
        <v>14</v>
      </c>
      <c r="BJ4" s="51">
        <v>1</v>
      </c>
      <c r="BK4" s="51"/>
      <c r="BL4" s="51">
        <v>1</v>
      </c>
      <c r="BM4" s="57"/>
      <c r="BN4" s="53">
        <f>BF4+BG4+BH4</f>
        <v>36.21</v>
      </c>
      <c r="BO4" s="54">
        <f>BI4/2</f>
        <v>7</v>
      </c>
      <c r="BP4" s="55">
        <f>(BJ4*3)+(BK4*5)+(BL4*5)+(BM4*20)</f>
        <v>8</v>
      </c>
      <c r="BQ4" s="56">
        <f>BN4+BO4+BP4</f>
        <v>51.21</v>
      </c>
      <c r="BR4" s="49"/>
      <c r="BS4" s="50"/>
      <c r="BT4" s="50"/>
      <c r="BU4" s="51"/>
      <c r="BV4" s="51"/>
      <c r="BW4" s="51"/>
      <c r="BX4" s="51"/>
      <c r="BY4" s="57"/>
      <c r="BZ4" s="53">
        <f t="shared" si="0"/>
        <v>0</v>
      </c>
      <c r="CA4" s="54">
        <f t="shared" si="1"/>
        <v>0</v>
      </c>
      <c r="CB4" s="55">
        <f t="shared" si="2"/>
        <v>0</v>
      </c>
      <c r="CC4" s="56">
        <f t="shared" si="3"/>
        <v>0</v>
      </c>
      <c r="CD4" s="49"/>
      <c r="CE4" s="50"/>
      <c r="CF4" s="57"/>
      <c r="CG4" s="57"/>
      <c r="CH4" s="57"/>
      <c r="CI4" s="57"/>
      <c r="CJ4" s="57"/>
      <c r="CK4" s="53">
        <f t="shared" si="4"/>
        <v>0</v>
      </c>
      <c r="CL4" s="54">
        <f t="shared" si="5"/>
        <v>0</v>
      </c>
      <c r="CM4" s="55">
        <f t="shared" si="6"/>
        <v>0</v>
      </c>
      <c r="CN4" s="56">
        <f t="shared" si="7"/>
        <v>0</v>
      </c>
      <c r="CO4" s="49"/>
      <c r="CP4" s="50"/>
      <c r="CQ4" s="57"/>
      <c r="CR4" s="57"/>
      <c r="CS4" s="57"/>
      <c r="CT4" s="57"/>
      <c r="CU4" s="57"/>
      <c r="CV4" s="53">
        <f t="shared" si="8"/>
        <v>0</v>
      </c>
      <c r="CW4" s="54">
        <f t="shared" si="9"/>
        <v>0</v>
      </c>
      <c r="CX4" s="55">
        <f t="shared" si="10"/>
        <v>0</v>
      </c>
      <c r="CY4" s="56">
        <f t="shared" si="11"/>
        <v>0</v>
      </c>
      <c r="CZ4" s="49"/>
      <c r="DA4" s="50"/>
      <c r="DB4" s="57"/>
      <c r="DC4" s="57"/>
      <c r="DD4" s="57"/>
      <c r="DE4" s="57"/>
      <c r="DF4" s="57"/>
      <c r="DG4" s="53">
        <f t="shared" si="12"/>
        <v>0</v>
      </c>
      <c r="DH4" s="54">
        <f t="shared" si="13"/>
        <v>0</v>
      </c>
      <c r="DI4" s="55">
        <f t="shared" si="14"/>
        <v>0</v>
      </c>
      <c r="DJ4" s="56">
        <f t="shared" si="15"/>
        <v>0</v>
      </c>
    </row>
    <row r="5" spans="1:114" s="35" customFormat="1" ht="12.75">
      <c r="A5" s="38">
        <v>3</v>
      </c>
      <c r="B5" s="58" t="s">
        <v>88</v>
      </c>
      <c r="C5" s="39"/>
      <c r="D5" s="39"/>
      <c r="E5" s="39"/>
      <c r="F5" s="39" t="s">
        <v>32</v>
      </c>
      <c r="G5" s="39"/>
      <c r="H5" s="40">
        <f>IF(AND(OR($H$2="Y",$I$2="Y"),J5&lt;5,K5&lt;5),IF(AND(J5=J2,K5=K2),H2+1,1),"")</f>
      </c>
      <c r="I5" s="41" t="e">
        <f>IF(AND($I$2="Y",K5&gt;0,OR(AND(H5=1,#REF!=10),AND(H5=2,#REF!=20),AND(H5=3,#REF!=30),AND(H5=4,#REF!=40),AND(H5=5,#REF!=50),AND(H5=6,H10=60),AND(H5=7,H19=70),AND(H5=8,H28=80),AND(H5=9,H37=90),AND(H5=10,H46=100))),VLOOKUP(K5-1,SortLookup!$A$13:$B$16,2,FALSE),"")</f>
        <v>#REF!</v>
      </c>
      <c r="J5" s="42">
        <f>IF(ISNA(VLOOKUP(F5,SortLookup!$A$1:$B$5,2,FALSE))," ",VLOOKUP(F5,SortLookup!$A$1:$B$5,2,FALSE))</f>
        <v>1</v>
      </c>
      <c r="K5" s="43" t="str">
        <f>IF(ISNA(VLOOKUP(G5,SortLookup!$A$7:$B$11,2,FALSE))," ",VLOOKUP(G5,SortLookup!$A$7:$B$11,2,FALSE))</f>
        <v> </v>
      </c>
      <c r="L5" s="44">
        <f>M5+N5+O5</f>
        <v>145.21</v>
      </c>
      <c r="M5" s="45">
        <f>AC5+AP5+BB5+BN5+BZ5+CK5+CV5+DG5</f>
        <v>104.21</v>
      </c>
      <c r="N5" s="46">
        <f>AE5+AR5+BD5+BP5+CB5+CM5+CX5+DI5</f>
        <v>14</v>
      </c>
      <c r="O5" s="47">
        <f>P5/2</f>
        <v>27</v>
      </c>
      <c r="P5" s="48">
        <f>X5+AK5+AW5+BI5+BU5+CF5+CQ5+DB5</f>
        <v>54</v>
      </c>
      <c r="Q5" s="49">
        <v>21.96</v>
      </c>
      <c r="R5" s="50"/>
      <c r="S5" s="50"/>
      <c r="T5" s="50"/>
      <c r="U5" s="50"/>
      <c r="V5" s="50"/>
      <c r="W5" s="50"/>
      <c r="X5" s="51">
        <v>24</v>
      </c>
      <c r="Y5" s="51"/>
      <c r="Z5" s="51">
        <v>1</v>
      </c>
      <c r="AA5" s="51"/>
      <c r="AB5" s="52"/>
      <c r="AC5" s="53">
        <f>Q5+R5+S5+T5+U5+V5+W5</f>
        <v>21.96</v>
      </c>
      <c r="AD5" s="54">
        <f>X5/2</f>
        <v>12</v>
      </c>
      <c r="AE5" s="55">
        <f>(Y5*3)+(Z5*5)+(AA5*5)+(AB5*20)</f>
        <v>5</v>
      </c>
      <c r="AF5" s="56">
        <f>AC5+AD5+AE5</f>
        <v>38.96</v>
      </c>
      <c r="AG5" s="49">
        <v>9.88</v>
      </c>
      <c r="AH5" s="50"/>
      <c r="AI5" s="50"/>
      <c r="AJ5" s="50"/>
      <c r="AK5" s="57">
        <v>7</v>
      </c>
      <c r="AL5" s="51">
        <v>1</v>
      </c>
      <c r="AM5" s="51"/>
      <c r="AN5" s="51"/>
      <c r="AO5" s="51"/>
      <c r="AP5" s="53">
        <f>AG5+AH5+AI5+AJ5</f>
        <v>9.88</v>
      </c>
      <c r="AQ5" s="54">
        <f>AK5/2</f>
        <v>3.5</v>
      </c>
      <c r="AR5" s="55">
        <f>(AL5*3)+(AM5*5)+(AN5*5)+(AO5*20)</f>
        <v>3</v>
      </c>
      <c r="AS5" s="56">
        <f>AP5+AQ5+AR5</f>
        <v>16.38</v>
      </c>
      <c r="AT5" s="49">
        <v>22.33</v>
      </c>
      <c r="AU5" s="50"/>
      <c r="AV5" s="50"/>
      <c r="AW5" s="51">
        <v>13</v>
      </c>
      <c r="AX5" s="51">
        <v>1</v>
      </c>
      <c r="AY5" s="51"/>
      <c r="AZ5" s="51"/>
      <c r="BA5" s="51"/>
      <c r="BB5" s="53">
        <f>AT5+AU5+AV5</f>
        <v>22.33</v>
      </c>
      <c r="BC5" s="54">
        <f>AW5/2</f>
        <v>6.5</v>
      </c>
      <c r="BD5" s="55">
        <f>(AX5*3)+(AY5*5)+(AZ5*5)+(BA5*20)</f>
        <v>3</v>
      </c>
      <c r="BE5" s="56">
        <f>BB5+BC5+BD5</f>
        <v>31.83</v>
      </c>
      <c r="BF5" s="49">
        <v>50.04</v>
      </c>
      <c r="BG5" s="50"/>
      <c r="BH5" s="50"/>
      <c r="BI5" s="51">
        <v>10</v>
      </c>
      <c r="BJ5" s="51">
        <v>1</v>
      </c>
      <c r="BK5" s="51"/>
      <c r="BL5" s="51"/>
      <c r="BM5" s="57"/>
      <c r="BN5" s="53">
        <f>BF5+BG5+BH5</f>
        <v>50.04</v>
      </c>
      <c r="BO5" s="54">
        <f>BI5/2</f>
        <v>5</v>
      </c>
      <c r="BP5" s="55">
        <f>(BJ5*3)+(BK5*5)+(BL5*5)+(BM5*20)</f>
        <v>3</v>
      </c>
      <c r="BQ5" s="56">
        <f>BN5+BO5+BP5</f>
        <v>58.04</v>
      </c>
      <c r="BR5" s="49"/>
      <c r="BS5" s="50"/>
      <c r="BT5" s="50"/>
      <c r="BU5" s="51"/>
      <c r="BV5" s="51"/>
      <c r="BW5" s="51"/>
      <c r="BX5" s="51"/>
      <c r="BY5" s="57"/>
      <c r="BZ5" s="53">
        <f t="shared" si="0"/>
        <v>0</v>
      </c>
      <c r="CA5" s="54">
        <f t="shared" si="1"/>
        <v>0</v>
      </c>
      <c r="CB5" s="55">
        <f t="shared" si="2"/>
        <v>0</v>
      </c>
      <c r="CC5" s="56">
        <f t="shared" si="3"/>
        <v>0</v>
      </c>
      <c r="CD5" s="49"/>
      <c r="CE5" s="50"/>
      <c r="CF5" s="57"/>
      <c r="CG5" s="57"/>
      <c r="CH5" s="57"/>
      <c r="CI5" s="57"/>
      <c r="CJ5" s="57"/>
      <c r="CK5" s="53">
        <f t="shared" si="4"/>
        <v>0</v>
      </c>
      <c r="CL5" s="54">
        <f t="shared" si="5"/>
        <v>0</v>
      </c>
      <c r="CM5" s="55">
        <f t="shared" si="6"/>
        <v>0</v>
      </c>
      <c r="CN5" s="56">
        <f t="shared" si="7"/>
        <v>0</v>
      </c>
      <c r="CO5" s="49"/>
      <c r="CP5" s="50"/>
      <c r="CQ5" s="57"/>
      <c r="CR5" s="57"/>
      <c r="CS5" s="57"/>
      <c r="CT5" s="57"/>
      <c r="CU5" s="57"/>
      <c r="CV5" s="53">
        <f t="shared" si="8"/>
        <v>0</v>
      </c>
      <c r="CW5" s="54">
        <f t="shared" si="9"/>
        <v>0</v>
      </c>
      <c r="CX5" s="55">
        <f t="shared" si="10"/>
        <v>0</v>
      </c>
      <c r="CY5" s="56">
        <f t="shared" si="11"/>
        <v>0</v>
      </c>
      <c r="CZ5" s="49"/>
      <c r="DA5" s="50"/>
      <c r="DB5" s="57"/>
      <c r="DC5" s="57"/>
      <c r="DD5" s="57"/>
      <c r="DE5" s="57"/>
      <c r="DF5" s="57"/>
      <c r="DG5" s="53">
        <f t="shared" si="12"/>
        <v>0</v>
      </c>
      <c r="DH5" s="54">
        <f t="shared" si="13"/>
        <v>0</v>
      </c>
      <c r="DI5" s="55">
        <f t="shared" si="14"/>
        <v>0</v>
      </c>
      <c r="DJ5" s="56">
        <f t="shared" si="15"/>
        <v>0</v>
      </c>
    </row>
    <row r="6" spans="1:114" s="35" customFormat="1" ht="12.75">
      <c r="A6" s="38">
        <v>4</v>
      </c>
      <c r="B6" s="58" t="s">
        <v>90</v>
      </c>
      <c r="C6" s="39"/>
      <c r="D6" s="39"/>
      <c r="E6" s="39"/>
      <c r="F6" s="39" t="s">
        <v>31</v>
      </c>
      <c r="G6" s="39"/>
      <c r="H6" s="40">
        <f>IF(AND(OR($H$2="Y",$I$2="Y"),J6&lt;5,K6&lt;5),IF(AND(J6=J5,K6=K5),H5+1,1),"")</f>
      </c>
      <c r="I6" s="41" t="e">
        <f>IF(AND($I$2="Y",K6&gt;0,OR(AND(H6=1,#REF!=10),AND(H6=2,#REF!=20),AND(H6=3,#REF!=30),AND(H6=4,#REF!=40),AND(H6=5,#REF!=50),AND(H6=6,H13=60),AND(H6=7,H22=70),AND(H6=8,H31=80),AND(H6=9,H40=90),AND(H6=10,H49=100))),VLOOKUP(K6-1,SortLookup!$A$13:$B$16,2,FALSE),"")</f>
        <v>#REF!</v>
      </c>
      <c r="J6" s="42">
        <f>IF(ISNA(VLOOKUP(F6,SortLookup!$A$1:$B$5,2,FALSE))," ",VLOOKUP(F6,SortLookup!$A$1:$B$5,2,FALSE))</f>
        <v>0</v>
      </c>
      <c r="K6" s="43" t="str">
        <f>IF(ISNA(VLOOKUP(G6,SortLookup!$A$7:$B$11,2,FALSE))," ",VLOOKUP(G6,SortLookup!$A$7:$B$11,2,FALSE))</f>
        <v> </v>
      </c>
      <c r="L6" s="44">
        <f>M6+N6+O6</f>
        <v>149.4</v>
      </c>
      <c r="M6" s="45">
        <f>AC6+AP6+BB6+BN6+BZ6+CK6+CV6+DG6</f>
        <v>99.9</v>
      </c>
      <c r="N6" s="46">
        <f>AE6+AR6+BD6+BP6+CB6+CM6+CX6+DI6</f>
        <v>30</v>
      </c>
      <c r="O6" s="47">
        <f>P6/2</f>
        <v>19.5</v>
      </c>
      <c r="P6" s="48">
        <f>X6+AK6+AW6+BI6+BU6+CF6+CQ6+DB6</f>
        <v>39</v>
      </c>
      <c r="Q6" s="49">
        <v>22.58</v>
      </c>
      <c r="R6" s="50"/>
      <c r="S6" s="50"/>
      <c r="T6" s="50"/>
      <c r="U6" s="50"/>
      <c r="V6" s="50"/>
      <c r="W6" s="50"/>
      <c r="X6" s="51">
        <v>12</v>
      </c>
      <c r="Y6" s="51"/>
      <c r="Z6" s="51"/>
      <c r="AA6" s="51">
        <v>3</v>
      </c>
      <c r="AB6" s="52"/>
      <c r="AC6" s="53">
        <f>Q6+R6+S6+T6+U6+V6+W6</f>
        <v>22.58</v>
      </c>
      <c r="AD6" s="54">
        <f>X6/2</f>
        <v>6</v>
      </c>
      <c r="AE6" s="55">
        <f>(Y6*3)+(Z6*5)+(AA6*5)+(AB6*20)</f>
        <v>15</v>
      </c>
      <c r="AF6" s="56">
        <f>AC6+AD6+AE6</f>
        <v>43.58</v>
      </c>
      <c r="AG6" s="49">
        <v>10.07</v>
      </c>
      <c r="AH6" s="50"/>
      <c r="AI6" s="50"/>
      <c r="AJ6" s="50"/>
      <c r="AK6" s="57">
        <v>5</v>
      </c>
      <c r="AL6" s="51"/>
      <c r="AM6" s="51"/>
      <c r="AN6" s="51"/>
      <c r="AO6" s="51"/>
      <c r="AP6" s="53">
        <f>AG6+AH6+AI6+AJ6</f>
        <v>10.07</v>
      </c>
      <c r="AQ6" s="54">
        <f>AK6/2</f>
        <v>2.5</v>
      </c>
      <c r="AR6" s="55">
        <f>(AL6*3)+(AM6*5)+(AN6*5)+(AO6*20)</f>
        <v>0</v>
      </c>
      <c r="AS6" s="56">
        <f>AP6+AQ6+AR6</f>
        <v>12.57</v>
      </c>
      <c r="AT6" s="49">
        <v>23.25</v>
      </c>
      <c r="AU6" s="50"/>
      <c r="AV6" s="50"/>
      <c r="AW6" s="51">
        <v>10</v>
      </c>
      <c r="AX6" s="51"/>
      <c r="AY6" s="51">
        <v>1</v>
      </c>
      <c r="AZ6" s="51">
        <v>1</v>
      </c>
      <c r="BA6" s="51"/>
      <c r="BB6" s="53">
        <f>AT6+AU6+AV6</f>
        <v>23.25</v>
      </c>
      <c r="BC6" s="54">
        <f>AW6/2</f>
        <v>5</v>
      </c>
      <c r="BD6" s="55">
        <f>(AX6*3)+(AY6*5)+(AZ6*5)+(BA6*20)</f>
        <v>10</v>
      </c>
      <c r="BE6" s="56">
        <f>BB6+BC6+BD6</f>
        <v>38.25</v>
      </c>
      <c r="BF6" s="49">
        <v>44</v>
      </c>
      <c r="BG6" s="50"/>
      <c r="BH6" s="50"/>
      <c r="BI6" s="51">
        <v>12</v>
      </c>
      <c r="BJ6" s="51"/>
      <c r="BK6" s="51"/>
      <c r="BL6" s="51">
        <v>1</v>
      </c>
      <c r="BM6" s="57"/>
      <c r="BN6" s="53">
        <f>BF6+BG6+BH6</f>
        <v>44</v>
      </c>
      <c r="BO6" s="54">
        <f>BI6/2</f>
        <v>6</v>
      </c>
      <c r="BP6" s="55">
        <f>(BJ6*3)+(BK6*5)+(BL6*5)+(BM6*20)</f>
        <v>5</v>
      </c>
      <c r="BQ6" s="56">
        <f>BN6+BO6+BP6</f>
        <v>55</v>
      </c>
      <c r="BR6" s="49"/>
      <c r="BS6" s="50"/>
      <c r="BT6" s="50"/>
      <c r="BU6" s="51"/>
      <c r="BV6" s="51"/>
      <c r="BW6" s="51"/>
      <c r="BX6" s="51"/>
      <c r="BY6" s="57"/>
      <c r="BZ6" s="53">
        <f t="shared" si="0"/>
        <v>0</v>
      </c>
      <c r="CA6" s="54">
        <f t="shared" si="1"/>
        <v>0</v>
      </c>
      <c r="CB6" s="55">
        <f t="shared" si="2"/>
        <v>0</v>
      </c>
      <c r="CC6" s="56">
        <f t="shared" si="3"/>
        <v>0</v>
      </c>
      <c r="CD6" s="49"/>
      <c r="CE6" s="50"/>
      <c r="CF6" s="57"/>
      <c r="CG6" s="57"/>
      <c r="CH6" s="57"/>
      <c r="CI6" s="57"/>
      <c r="CJ6" s="57"/>
      <c r="CK6" s="53">
        <f t="shared" si="4"/>
        <v>0</v>
      </c>
      <c r="CL6" s="54">
        <f t="shared" si="5"/>
        <v>0</v>
      </c>
      <c r="CM6" s="55">
        <f t="shared" si="6"/>
        <v>0</v>
      </c>
      <c r="CN6" s="56">
        <f t="shared" si="7"/>
        <v>0</v>
      </c>
      <c r="CO6" s="49"/>
      <c r="CP6" s="50"/>
      <c r="CQ6" s="57"/>
      <c r="CR6" s="57"/>
      <c r="CS6" s="57"/>
      <c r="CT6" s="57"/>
      <c r="CU6" s="57"/>
      <c r="CV6" s="53">
        <f t="shared" si="8"/>
        <v>0</v>
      </c>
      <c r="CW6" s="54">
        <f t="shared" si="9"/>
        <v>0</v>
      </c>
      <c r="CX6" s="55">
        <f t="shared" si="10"/>
        <v>0</v>
      </c>
      <c r="CY6" s="56">
        <f t="shared" si="11"/>
        <v>0</v>
      </c>
      <c r="CZ6" s="49"/>
      <c r="DA6" s="50"/>
      <c r="DB6" s="57"/>
      <c r="DC6" s="57"/>
      <c r="DD6" s="57"/>
      <c r="DE6" s="57"/>
      <c r="DF6" s="57"/>
      <c r="DG6" s="53">
        <f t="shared" si="12"/>
        <v>0</v>
      </c>
      <c r="DH6" s="54">
        <f t="shared" si="13"/>
        <v>0</v>
      </c>
      <c r="DI6" s="55">
        <f t="shared" si="14"/>
        <v>0</v>
      </c>
      <c r="DJ6" s="56">
        <f t="shared" si="15"/>
        <v>0</v>
      </c>
    </row>
    <row r="7" spans="1:114" s="35" customFormat="1" ht="12.75">
      <c r="A7" s="38">
        <v>5</v>
      </c>
      <c r="B7" s="58" t="s">
        <v>87</v>
      </c>
      <c r="C7" s="39"/>
      <c r="D7" s="39"/>
      <c r="E7" s="39"/>
      <c r="F7" s="39" t="s">
        <v>31</v>
      </c>
      <c r="G7" s="39"/>
      <c r="H7" s="40">
        <f>IF(AND(OR($H$2="Y",$I$2="Y"),J7&lt;5,K7&lt;5),IF(AND(J7=J6,K7=K6),H6+1,1),"")</f>
      </c>
      <c r="I7" s="41" t="e">
        <f>IF(AND($I$2="Y",K7&gt;0,OR(AND(H7=1,#REF!=10),AND(H7=2,#REF!=20),AND(H7=3,#REF!=30),AND(H7=4,#REF!=40),AND(H7=5,#REF!=50),AND(H7=6,H14=60),AND(H7=7,H23=70),AND(H7=8,H32=80),AND(H7=9,H41=90),AND(H7=10,H50=100))),VLOOKUP(K7-1,SortLookup!$A$13:$B$16,2,FALSE),"")</f>
        <v>#REF!</v>
      </c>
      <c r="J7" s="42">
        <f>IF(ISNA(VLOOKUP(F7,SortLookup!$A$1:$B$5,2,FALSE))," ",VLOOKUP(F7,SortLookup!$A$1:$B$5,2,FALSE))</f>
        <v>0</v>
      </c>
      <c r="K7" s="43" t="str">
        <f>IF(ISNA(VLOOKUP(G7,SortLookup!$A$7:$B$11,2,FALSE))," ",VLOOKUP(G7,SortLookup!$A$7:$B$11,2,FALSE))</f>
        <v> </v>
      </c>
      <c r="L7" s="44">
        <f>M7+N7+O7</f>
        <v>167.55</v>
      </c>
      <c r="M7" s="45">
        <f>AC7+AP7+BB7+BN7+BZ7+CK7+CV7+DG7</f>
        <v>108.55</v>
      </c>
      <c r="N7" s="46">
        <f>AE7+AR7+BD7+BP7+CB7+CM7+CX7+DI7</f>
        <v>45</v>
      </c>
      <c r="O7" s="47">
        <f>P7/2</f>
        <v>14</v>
      </c>
      <c r="P7" s="48">
        <f>X7+AK7+AW7+BI7+BU7+CF7+CQ7+DB7</f>
        <v>28</v>
      </c>
      <c r="Q7" s="49">
        <v>22.01</v>
      </c>
      <c r="R7" s="50"/>
      <c r="S7" s="50"/>
      <c r="T7" s="50"/>
      <c r="U7" s="50"/>
      <c r="V7" s="50"/>
      <c r="W7" s="50"/>
      <c r="X7" s="51">
        <v>5</v>
      </c>
      <c r="Y7" s="51"/>
      <c r="Z7" s="51"/>
      <c r="AA7" s="51">
        <v>1</v>
      </c>
      <c r="AB7" s="52"/>
      <c r="AC7" s="53">
        <f>Q7+R7+S7+T7+U7+V7+W7</f>
        <v>22.01</v>
      </c>
      <c r="AD7" s="54">
        <f>X7/2</f>
        <v>2.5</v>
      </c>
      <c r="AE7" s="55">
        <f>(Y7*3)+(Z7*5)+(AA7*5)+(AB7*20)</f>
        <v>5</v>
      </c>
      <c r="AF7" s="56">
        <f>AC7+AD7+AE7</f>
        <v>29.51</v>
      </c>
      <c r="AG7" s="49">
        <v>11.01</v>
      </c>
      <c r="AH7" s="50"/>
      <c r="AI7" s="50"/>
      <c r="AJ7" s="50"/>
      <c r="AK7" s="57">
        <v>1</v>
      </c>
      <c r="AL7" s="51"/>
      <c r="AM7" s="51"/>
      <c r="AN7" s="51"/>
      <c r="AO7" s="51"/>
      <c r="AP7" s="53">
        <f>AG7+AH7+AI7+AJ7</f>
        <v>11.01</v>
      </c>
      <c r="AQ7" s="54">
        <f>AK7/2</f>
        <v>0.5</v>
      </c>
      <c r="AR7" s="55">
        <f>(AL7*3)+(AM7*5)+(AN7*5)+(AO7*20)</f>
        <v>0</v>
      </c>
      <c r="AS7" s="56">
        <f>AP7+AQ7+AR7</f>
        <v>11.51</v>
      </c>
      <c r="AT7" s="49">
        <v>32.61</v>
      </c>
      <c r="AU7" s="50"/>
      <c r="AV7" s="50"/>
      <c r="AW7" s="51">
        <v>1</v>
      </c>
      <c r="AX7" s="51"/>
      <c r="AY7" s="51"/>
      <c r="AZ7" s="51">
        <v>1</v>
      </c>
      <c r="BA7" s="51"/>
      <c r="BB7" s="53">
        <f>AT7+AU7+AV7</f>
        <v>32.61</v>
      </c>
      <c r="BC7" s="54">
        <f>AW7/2</f>
        <v>0.5</v>
      </c>
      <c r="BD7" s="55">
        <f>(AX7*3)+(AY7*5)+(AZ7*5)+(BA7*20)</f>
        <v>5</v>
      </c>
      <c r="BE7" s="56">
        <f>BB7+BC7+BD7</f>
        <v>38.11</v>
      </c>
      <c r="BF7" s="49">
        <v>42.92</v>
      </c>
      <c r="BG7" s="50"/>
      <c r="BH7" s="50"/>
      <c r="BI7" s="51">
        <v>21</v>
      </c>
      <c r="BJ7" s="51"/>
      <c r="BK7" s="51">
        <v>1</v>
      </c>
      <c r="BL7" s="51">
        <v>6</v>
      </c>
      <c r="BM7" s="57"/>
      <c r="BN7" s="53">
        <f>BF7+BG7+BH7</f>
        <v>42.92</v>
      </c>
      <c r="BO7" s="54">
        <f>BI7/2</f>
        <v>10.5</v>
      </c>
      <c r="BP7" s="55">
        <f>(BJ7*3)+(BK7*5)+(BL7*5)+(BM7*20)</f>
        <v>35</v>
      </c>
      <c r="BQ7" s="56">
        <f>BN7+BO7+BP7</f>
        <v>88.42</v>
      </c>
      <c r="BR7" s="49"/>
      <c r="BS7" s="50"/>
      <c r="BT7" s="50"/>
      <c r="BU7" s="51"/>
      <c r="BV7" s="51"/>
      <c r="BW7" s="51"/>
      <c r="BX7" s="51"/>
      <c r="BY7" s="57"/>
      <c r="BZ7" s="53">
        <f t="shared" si="0"/>
        <v>0</v>
      </c>
      <c r="CA7" s="54">
        <f t="shared" si="1"/>
        <v>0</v>
      </c>
      <c r="CB7" s="55">
        <f t="shared" si="2"/>
        <v>0</v>
      </c>
      <c r="CC7" s="56">
        <f t="shared" si="3"/>
        <v>0</v>
      </c>
      <c r="CD7" s="49"/>
      <c r="CE7" s="50"/>
      <c r="CF7" s="57"/>
      <c r="CG7" s="57"/>
      <c r="CH7" s="57"/>
      <c r="CI7" s="57"/>
      <c r="CJ7" s="57"/>
      <c r="CK7" s="53">
        <f t="shared" si="4"/>
        <v>0</v>
      </c>
      <c r="CL7" s="54">
        <f t="shared" si="5"/>
        <v>0</v>
      </c>
      <c r="CM7" s="55">
        <f t="shared" si="6"/>
        <v>0</v>
      </c>
      <c r="CN7" s="56">
        <f t="shared" si="7"/>
        <v>0</v>
      </c>
      <c r="CO7" s="49"/>
      <c r="CP7" s="50"/>
      <c r="CQ7" s="57"/>
      <c r="CR7" s="57"/>
      <c r="CS7" s="57"/>
      <c r="CT7" s="57"/>
      <c r="CU7" s="57"/>
      <c r="CV7" s="53">
        <f t="shared" si="8"/>
        <v>0</v>
      </c>
      <c r="CW7" s="54">
        <f t="shared" si="9"/>
        <v>0</v>
      </c>
      <c r="CX7" s="55">
        <f t="shared" si="10"/>
        <v>0</v>
      </c>
      <c r="CY7" s="56">
        <f t="shared" si="11"/>
        <v>0</v>
      </c>
      <c r="CZ7" s="49"/>
      <c r="DA7" s="50"/>
      <c r="DB7" s="57"/>
      <c r="DC7" s="57"/>
      <c r="DD7" s="57"/>
      <c r="DE7" s="57"/>
      <c r="DF7" s="57"/>
      <c r="DG7" s="53">
        <f t="shared" si="12"/>
        <v>0</v>
      </c>
      <c r="DH7" s="54">
        <f t="shared" si="13"/>
        <v>0</v>
      </c>
      <c r="DI7" s="55">
        <f t="shared" si="14"/>
        <v>0</v>
      </c>
      <c r="DJ7" s="56">
        <f t="shared" si="15"/>
        <v>0</v>
      </c>
    </row>
    <row r="8" spans="1:114" s="35" customFormat="1" ht="12.75">
      <c r="A8" s="38">
        <v>6</v>
      </c>
      <c r="B8" s="58" t="s">
        <v>85</v>
      </c>
      <c r="C8" s="39"/>
      <c r="D8" s="39"/>
      <c r="E8" s="39"/>
      <c r="F8" s="59" t="s">
        <v>31</v>
      </c>
      <c r="G8" s="39"/>
      <c r="H8" s="40">
        <f>IF(AND(OR($H$2="Y",$I$2="Y"),J8&lt;5,K8&lt;5),IF(AND(J8=J7,K8=K7),H7+1,1),"")</f>
      </c>
      <c r="I8" s="41" t="e">
        <f>IF(AND($I$2="Y",K8&gt;0,OR(AND(H8=1,#REF!=10),AND(H8=2,#REF!=20),AND(H8=3,#REF!=30),AND(H8=4,#REF!=40),AND(H8=5,#REF!=50),AND(H8=6,H15=60),AND(H8=7,H24=70),AND(H8=8,H33=80),AND(H8=9,H42=90),AND(H8=10,H51=100))),VLOOKUP(K8-1,SortLookup!$A$13:$B$16,2,FALSE),"")</f>
        <v>#REF!</v>
      </c>
      <c r="J8" s="42">
        <f>IF(ISNA(VLOOKUP(F8,SortLookup!$A$1:$B$5,2,FALSE))," ",VLOOKUP(F8,SortLookup!$A$1:$B$5,2,FALSE))</f>
        <v>0</v>
      </c>
      <c r="K8" s="43" t="str">
        <f>IF(ISNA(VLOOKUP(G8,SortLookup!$A$7:$B$11,2,FALSE))," ",VLOOKUP(G8,SortLookup!$A$7:$B$11,2,FALSE))</f>
        <v> </v>
      </c>
      <c r="L8" s="44">
        <f>M8+N8+O8</f>
        <v>167.55</v>
      </c>
      <c r="M8" s="45">
        <f>AC8+AP8+BB8+BN8+BZ8+CK8+CV8+DG8</f>
        <v>100.55</v>
      </c>
      <c r="N8" s="46">
        <f>AE8+AR8+BD8+BP8+CB8+CM8+CX8+DI8</f>
        <v>36</v>
      </c>
      <c r="O8" s="47">
        <f>P8/2</f>
        <v>31</v>
      </c>
      <c r="P8" s="48">
        <f>X8+AK8+AW8+BI8+BU8+CF8+CQ8+DB8</f>
        <v>62</v>
      </c>
      <c r="Q8" s="49">
        <v>22.13</v>
      </c>
      <c r="R8" s="50"/>
      <c r="S8" s="50"/>
      <c r="T8" s="50"/>
      <c r="U8" s="50"/>
      <c r="V8" s="50"/>
      <c r="W8" s="50"/>
      <c r="X8" s="51">
        <v>21</v>
      </c>
      <c r="Y8" s="51"/>
      <c r="Z8" s="51">
        <v>1</v>
      </c>
      <c r="AA8" s="51">
        <v>1</v>
      </c>
      <c r="AB8" s="52"/>
      <c r="AC8" s="53">
        <f>Q8+R8+S8+T8+U8+V8+W8</f>
        <v>22.13</v>
      </c>
      <c r="AD8" s="54">
        <f>X8/2</f>
        <v>10.5</v>
      </c>
      <c r="AE8" s="55">
        <f>(Y8*3)+(Z8*5)+(AA8*5)+(AB8*20)</f>
        <v>10</v>
      </c>
      <c r="AF8" s="56">
        <f>AC8+AD8+AE8</f>
        <v>42.63</v>
      </c>
      <c r="AG8" s="49">
        <v>9.76</v>
      </c>
      <c r="AH8" s="50"/>
      <c r="AI8" s="50"/>
      <c r="AJ8" s="50"/>
      <c r="AK8" s="57">
        <v>15</v>
      </c>
      <c r="AL8" s="51"/>
      <c r="AM8" s="51"/>
      <c r="AN8" s="51">
        <v>2</v>
      </c>
      <c r="AO8" s="51"/>
      <c r="AP8" s="53">
        <f>AG8+AH8+AI8+AJ8</f>
        <v>9.76</v>
      </c>
      <c r="AQ8" s="54">
        <f>AK8/2</f>
        <v>7.5</v>
      </c>
      <c r="AR8" s="55">
        <f>(AL8*3)+(AM8*5)+(AN8*5)+(AO8*20)</f>
        <v>10</v>
      </c>
      <c r="AS8" s="56">
        <f>AP8+AQ8+AR8</f>
        <v>27.26</v>
      </c>
      <c r="AT8" s="49">
        <v>27.03</v>
      </c>
      <c r="AU8" s="50"/>
      <c r="AV8" s="50"/>
      <c r="AW8" s="51">
        <v>3</v>
      </c>
      <c r="AX8" s="51">
        <v>2</v>
      </c>
      <c r="AY8" s="51"/>
      <c r="AZ8" s="51">
        <v>1</v>
      </c>
      <c r="BA8" s="51"/>
      <c r="BB8" s="53">
        <f>AT8+AU8+AV8</f>
        <v>27.03</v>
      </c>
      <c r="BC8" s="54">
        <f>AW8/2</f>
        <v>1.5</v>
      </c>
      <c r="BD8" s="55">
        <f>(AX8*3)+(AY8*5)+(AZ8*5)+(BA8*20)</f>
        <v>11</v>
      </c>
      <c r="BE8" s="56">
        <f>BB8+BC8+BD8</f>
        <v>39.53</v>
      </c>
      <c r="BF8" s="49">
        <v>41.63</v>
      </c>
      <c r="BG8" s="50"/>
      <c r="BH8" s="50"/>
      <c r="BI8" s="51">
        <v>23</v>
      </c>
      <c r="BJ8" s="51"/>
      <c r="BK8" s="51"/>
      <c r="BL8" s="51">
        <v>1</v>
      </c>
      <c r="BM8" s="57"/>
      <c r="BN8" s="53">
        <f>BF8+BG8+BH8</f>
        <v>41.63</v>
      </c>
      <c r="BO8" s="54">
        <f>BI8/2</f>
        <v>11.5</v>
      </c>
      <c r="BP8" s="55">
        <f>(BJ8*3)+(BK8*5)+(BL8*5)+(BM8*20)</f>
        <v>5</v>
      </c>
      <c r="BQ8" s="56">
        <f>BN8+BO8+BP8</f>
        <v>58.13</v>
      </c>
      <c r="BR8" s="49"/>
      <c r="BS8" s="50"/>
      <c r="BT8" s="50"/>
      <c r="BU8" s="51"/>
      <c r="BV8" s="51"/>
      <c r="BW8" s="51"/>
      <c r="BX8" s="51"/>
      <c r="BY8" s="57"/>
      <c r="BZ8" s="53">
        <f t="shared" si="0"/>
        <v>0</v>
      </c>
      <c r="CA8" s="54">
        <f t="shared" si="1"/>
        <v>0</v>
      </c>
      <c r="CB8" s="55">
        <f t="shared" si="2"/>
        <v>0</v>
      </c>
      <c r="CC8" s="56">
        <f t="shared" si="3"/>
        <v>0</v>
      </c>
      <c r="CD8" s="49"/>
      <c r="CE8" s="50"/>
      <c r="CF8" s="57"/>
      <c r="CG8" s="57"/>
      <c r="CH8" s="57"/>
      <c r="CI8" s="57"/>
      <c r="CJ8" s="57"/>
      <c r="CK8" s="53">
        <f t="shared" si="4"/>
        <v>0</v>
      </c>
      <c r="CL8" s="54">
        <f t="shared" si="5"/>
        <v>0</v>
      </c>
      <c r="CM8" s="55">
        <f t="shared" si="6"/>
        <v>0</v>
      </c>
      <c r="CN8" s="56">
        <f t="shared" si="7"/>
        <v>0</v>
      </c>
      <c r="CO8" s="49"/>
      <c r="CP8" s="50"/>
      <c r="CQ8" s="57"/>
      <c r="CR8" s="57"/>
      <c r="CS8" s="57"/>
      <c r="CT8" s="57"/>
      <c r="CU8" s="57"/>
      <c r="CV8" s="53">
        <f t="shared" si="8"/>
        <v>0</v>
      </c>
      <c r="CW8" s="54">
        <f t="shared" si="9"/>
        <v>0</v>
      </c>
      <c r="CX8" s="55">
        <f t="shared" si="10"/>
        <v>0</v>
      </c>
      <c r="CY8" s="56">
        <f t="shared" si="11"/>
        <v>0</v>
      </c>
      <c r="CZ8" s="49"/>
      <c r="DA8" s="50"/>
      <c r="DB8" s="57"/>
      <c r="DC8" s="57"/>
      <c r="DD8" s="57"/>
      <c r="DE8" s="57"/>
      <c r="DF8" s="57"/>
      <c r="DG8" s="53">
        <f t="shared" si="12"/>
        <v>0</v>
      </c>
      <c r="DH8" s="54">
        <f t="shared" si="13"/>
        <v>0</v>
      </c>
      <c r="DI8" s="55">
        <f t="shared" si="14"/>
        <v>0</v>
      </c>
      <c r="DJ8" s="56">
        <f t="shared" si="15"/>
        <v>0</v>
      </c>
    </row>
  </sheetData>
  <sheetProtection selectLockedCells="1" sort="0" autoFilter="0"/>
  <mergeCells count="11">
    <mergeCell ref="A1:G1"/>
    <mergeCell ref="CD1:CN1"/>
    <mergeCell ref="CO1:CY1"/>
    <mergeCell ref="L1:P1"/>
    <mergeCell ref="AT1:BE1"/>
    <mergeCell ref="CZ1:DJ1"/>
    <mergeCell ref="BR1:CC1"/>
    <mergeCell ref="BF1:BQ1"/>
    <mergeCell ref="Q1:AF1"/>
    <mergeCell ref="AG1:AS1"/>
    <mergeCell ref="J1:K1"/>
  </mergeCells>
  <conditionalFormatting sqref="L3:L8 B3:G8">
    <cfRule type="expression" priority="13" dxfId="0" stopIfTrue="1">
      <formula>$C3&gt;1</formula>
    </cfRule>
  </conditionalFormatting>
  <printOptions gridLines="1" horizontalCentered="1"/>
  <pageMargins left="0.2362204724409449" right="0.2362204724409449" top="0.5118110236220472" bottom="0.2362204724409449" header="0.2362204724409449" footer="0"/>
  <pageSetup blackAndWhite="1" fitToHeight="0" fitToWidth="1" horizontalDpi="300" verticalDpi="300" orientation="landscape" pageOrder="overThenDown" paperSize="5" scale="63" r:id="rId3"/>
  <headerFooter alignWithMargins="0">
    <oddHeader>&amp;CPage &amp;P&amp;RODPL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4" t="s">
        <v>31</v>
      </c>
      <c r="B1" s="7">
        <v>0</v>
      </c>
      <c r="C1" s="5" t="s">
        <v>42</v>
      </c>
    </row>
    <row r="2" spans="1:3" ht="12.75">
      <c r="A2" s="4" t="s">
        <v>32</v>
      </c>
      <c r="B2" s="7">
        <v>1</v>
      </c>
      <c r="C2" s="6" t="s">
        <v>44</v>
      </c>
    </row>
    <row r="3" spans="1:3" ht="12.75">
      <c r="A3" s="4" t="s">
        <v>33</v>
      </c>
      <c r="B3" s="7">
        <v>2</v>
      </c>
      <c r="C3" s="6" t="s">
        <v>45</v>
      </c>
    </row>
    <row r="4" spans="1:3" ht="12.75">
      <c r="A4" s="4" t="s">
        <v>17</v>
      </c>
      <c r="B4" s="7">
        <v>3</v>
      </c>
      <c r="C4" s="6" t="s">
        <v>40</v>
      </c>
    </row>
    <row r="5" spans="1:3" ht="12.75">
      <c r="A5" s="4" t="s">
        <v>34</v>
      </c>
      <c r="B5" s="7">
        <v>4</v>
      </c>
      <c r="C5" s="6" t="s">
        <v>41</v>
      </c>
    </row>
    <row r="6" spans="1:2" ht="12.75">
      <c r="A6" s="4"/>
      <c r="B6" s="7"/>
    </row>
    <row r="7" spans="1:3" ht="12.75">
      <c r="A7" s="4" t="s">
        <v>35</v>
      </c>
      <c r="B7" s="7">
        <v>0</v>
      </c>
      <c r="C7" s="6" t="s">
        <v>43</v>
      </c>
    </row>
    <row r="8" spans="1:3" ht="12.75">
      <c r="A8" s="4" t="s">
        <v>36</v>
      </c>
      <c r="B8" s="7">
        <v>1</v>
      </c>
      <c r="C8" s="6"/>
    </row>
    <row r="9" spans="1:2" ht="12.75">
      <c r="A9" s="4" t="s">
        <v>37</v>
      </c>
      <c r="B9" s="7">
        <v>2</v>
      </c>
    </row>
    <row r="10" spans="1:3" ht="12.75">
      <c r="A10" s="4" t="s">
        <v>38</v>
      </c>
      <c r="B10" s="7">
        <v>3</v>
      </c>
      <c r="C10" s="6"/>
    </row>
    <row r="11" spans="1:3" ht="12.75">
      <c r="A11" s="4" t="s">
        <v>39</v>
      </c>
      <c r="B11" s="7">
        <v>4</v>
      </c>
      <c r="C11" s="6"/>
    </row>
    <row r="13" spans="1:3" ht="12.75">
      <c r="A13" s="8">
        <v>0</v>
      </c>
      <c r="B13" s="4" t="s">
        <v>35</v>
      </c>
      <c r="C13" s="6" t="s">
        <v>65</v>
      </c>
    </row>
    <row r="14" spans="1:3" ht="12.75">
      <c r="A14" s="8">
        <v>1</v>
      </c>
      <c r="B14" s="4" t="s">
        <v>36</v>
      </c>
      <c r="C14" s="6"/>
    </row>
    <row r="15" spans="1:3" ht="12.75">
      <c r="A15" s="8">
        <v>2</v>
      </c>
      <c r="B15" s="4" t="s">
        <v>37</v>
      </c>
      <c r="C15" s="6"/>
    </row>
    <row r="16" spans="1:3" ht="12.75">
      <c r="A16" s="8">
        <v>3</v>
      </c>
      <c r="B16" s="4" t="s">
        <v>38</v>
      </c>
      <c r="C16" s="6"/>
    </row>
    <row r="17" spans="1:3" ht="12.75">
      <c r="A17" s="8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0" customFormat="1" ht="12.75">
      <c r="A1" s="27" t="s">
        <v>18</v>
      </c>
    </row>
    <row r="2" s="10" customFormat="1" ht="12.75">
      <c r="A2" s="11"/>
    </row>
    <row r="3" s="10" customFormat="1" ht="12.75">
      <c r="A3" s="11"/>
    </row>
    <row r="4" s="10" customFormat="1" ht="12.75">
      <c r="A4" s="27" t="s">
        <v>75</v>
      </c>
    </row>
    <row r="5" s="10" customFormat="1" ht="12.75">
      <c r="A5" s="11" t="s">
        <v>76</v>
      </c>
    </row>
    <row r="6" s="10" customFormat="1" ht="12.75" customHeight="1">
      <c r="A6" s="11"/>
    </row>
    <row r="7" ht="12.75">
      <c r="A7" s="11" t="s">
        <v>77</v>
      </c>
    </row>
    <row r="8" ht="12.75">
      <c r="A8" s="11" t="s">
        <v>78</v>
      </c>
    </row>
    <row r="9" ht="12.75">
      <c r="A9" s="11" t="s">
        <v>79</v>
      </c>
    </row>
    <row r="10" ht="12.75">
      <c r="A10" s="11" t="s">
        <v>80</v>
      </c>
    </row>
    <row r="11" ht="12.75">
      <c r="A11" s="11" t="s">
        <v>81</v>
      </c>
    </row>
    <row r="12" ht="12.75">
      <c r="A12" s="11" t="s">
        <v>82</v>
      </c>
    </row>
    <row r="13" ht="12.75">
      <c r="A13" s="11" t="s">
        <v>0</v>
      </c>
    </row>
    <row r="14" ht="12.75">
      <c r="A14" s="11" t="s">
        <v>1</v>
      </c>
    </row>
    <row r="15" ht="12.75">
      <c r="A15" s="11"/>
    </row>
    <row r="16" ht="27" customHeight="1">
      <c r="A16" s="11" t="s">
        <v>6</v>
      </c>
    </row>
    <row r="17" ht="12.75">
      <c r="A17" s="11"/>
    </row>
    <row r="18" ht="12.75">
      <c r="A18" s="11"/>
    </row>
    <row r="19" ht="25.5">
      <c r="A19" s="28" t="s">
        <v>15</v>
      </c>
    </row>
    <row r="20" ht="12.75">
      <c r="A20" s="28"/>
    </row>
    <row r="21" ht="12.75">
      <c r="A21" s="10"/>
    </row>
    <row r="22" ht="12.75">
      <c r="A22" s="29" t="s">
        <v>7</v>
      </c>
    </row>
    <row r="23" ht="12.75">
      <c r="A23" s="11" t="s">
        <v>77</v>
      </c>
    </row>
    <row r="24" ht="12.75">
      <c r="A24" s="10" t="s">
        <v>8</v>
      </c>
    </row>
    <row r="25" ht="12.75">
      <c r="A25" s="10" t="s">
        <v>14</v>
      </c>
    </row>
    <row r="26" ht="12.75">
      <c r="A26" s="10" t="s">
        <v>9</v>
      </c>
    </row>
    <row r="27" ht="12.75">
      <c r="A27" s="10" t="s">
        <v>10</v>
      </c>
    </row>
    <row r="28" ht="12.75">
      <c r="A28" s="10" t="s">
        <v>11</v>
      </c>
    </row>
    <row r="29" ht="12.75">
      <c r="A29" s="10" t="s">
        <v>16</v>
      </c>
    </row>
    <row r="30" ht="12.75">
      <c r="A30" s="10" t="s">
        <v>12</v>
      </c>
    </row>
    <row r="31" ht="12.75">
      <c r="A31" s="10" t="s">
        <v>13</v>
      </c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Michael Duynhoven</cp:lastModifiedBy>
  <cp:lastPrinted>2017-10-05T14:07:45Z</cp:lastPrinted>
  <dcterms:created xsi:type="dcterms:W3CDTF">2001-08-02T04:21:03Z</dcterms:created>
  <dcterms:modified xsi:type="dcterms:W3CDTF">2018-01-10T22:32:17Z</dcterms:modified>
  <cp:category/>
  <cp:version/>
  <cp:contentType/>
  <cp:contentStatus/>
  <cp:revision>1</cp:revision>
</cp:coreProperties>
</file>