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aveExternalLinkValues="0" defaultThemeVersion="124226"/>
  <bookViews>
    <workbookView xWindow="28680" yWindow="-120" windowWidth="29040" windowHeight="16440" tabRatio="245"/>
  </bookViews>
  <sheets>
    <sheet name="Scoresheet" sheetId="1" r:id="rId1"/>
    <sheet name="SortLookup" sheetId="4" r:id="rId2"/>
    <sheet name="Help" sheetId="5" r:id="rId3"/>
  </sheets>
  <definedNames>
    <definedName name="_xlnm._FilterDatabase" localSheetId="0" hidden="1">Scoresheet!$A$2:$DK$2</definedName>
    <definedName name="_xlnm.Print_Titles" localSheetId="0">Scoresheet!$A:$G,Scoresheet!$1:$2</definedName>
  </definedNames>
  <calcPr calcId="145621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</customWorkbookViews>
</workbook>
</file>

<file path=xl/calcChain.xml><?xml version="1.0" encoding="utf-8"?>
<calcChain xmlns="http://schemas.openxmlformats.org/spreadsheetml/2006/main">
  <c r="I24" i="1" l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4" i="1"/>
  <c r="I5" i="1"/>
  <c r="I3" i="1"/>
  <c r="DJ24" i="1"/>
  <c r="DI24" i="1"/>
  <c r="DH24" i="1"/>
  <c r="DK24" i="1" s="1"/>
  <c r="CY24" i="1"/>
  <c r="CX24" i="1"/>
  <c r="CW24" i="1"/>
  <c r="CZ24" i="1" s="1"/>
  <c r="DJ23" i="1"/>
  <c r="DI23" i="1"/>
  <c r="DH23" i="1"/>
  <c r="DK23" i="1" s="1"/>
  <c r="CY23" i="1"/>
  <c r="CX23" i="1"/>
  <c r="CW23" i="1"/>
  <c r="CZ23" i="1" s="1"/>
  <c r="DJ19" i="1"/>
  <c r="DI19" i="1"/>
  <c r="DK19" i="1" s="1"/>
  <c r="DH19" i="1"/>
  <c r="CY19" i="1"/>
  <c r="CX19" i="1"/>
  <c r="CW19" i="1"/>
  <c r="CZ19" i="1" s="1"/>
  <c r="DJ18" i="1"/>
  <c r="DI18" i="1"/>
  <c r="DK18" i="1" s="1"/>
  <c r="DH18" i="1"/>
  <c r="CY18" i="1"/>
  <c r="CX18" i="1"/>
  <c r="CW18" i="1"/>
  <c r="CZ18" i="1" s="1"/>
  <c r="DJ14" i="1"/>
  <c r="DK14" i="1" s="1"/>
  <c r="DI14" i="1"/>
  <c r="DH14" i="1"/>
  <c r="CY14" i="1"/>
  <c r="CX14" i="1"/>
  <c r="CW14" i="1"/>
  <c r="CZ14" i="1" s="1"/>
  <c r="DJ5" i="1"/>
  <c r="DI5" i="1"/>
  <c r="DH5" i="1"/>
  <c r="DK5" i="1" s="1"/>
  <c r="CY5" i="1"/>
  <c r="CX5" i="1"/>
  <c r="CW5" i="1"/>
  <c r="CN14" i="1"/>
  <c r="CM14" i="1"/>
  <c r="CL14" i="1"/>
  <c r="CO14" i="1" s="1"/>
  <c r="CC14" i="1"/>
  <c r="CB14" i="1"/>
  <c r="CA14" i="1"/>
  <c r="CD14" i="1" s="1"/>
  <c r="BQ14" i="1"/>
  <c r="BP14" i="1"/>
  <c r="BO14" i="1"/>
  <c r="BE14" i="1"/>
  <c r="BD14" i="1"/>
  <c r="BC14" i="1"/>
  <c r="AS14" i="1"/>
  <c r="AR14" i="1"/>
  <c r="AQ14" i="1"/>
  <c r="AF14" i="1"/>
  <c r="AE14" i="1"/>
  <c r="AD14" i="1"/>
  <c r="Q14" i="1"/>
  <c r="P14" i="1" s="1"/>
  <c r="L14" i="1"/>
  <c r="K14" i="1"/>
  <c r="H14" i="1" s="1"/>
  <c r="CN24" i="1"/>
  <c r="CM24" i="1"/>
  <c r="CL24" i="1"/>
  <c r="CC24" i="1"/>
  <c r="CB24" i="1"/>
  <c r="CA24" i="1"/>
  <c r="BQ24" i="1"/>
  <c r="BP24" i="1"/>
  <c r="BO24" i="1"/>
  <c r="BE24" i="1"/>
  <c r="BD24" i="1"/>
  <c r="BC24" i="1"/>
  <c r="AS24" i="1"/>
  <c r="AR24" i="1"/>
  <c r="AQ24" i="1"/>
  <c r="AF24" i="1"/>
  <c r="AE24" i="1"/>
  <c r="AD24" i="1"/>
  <c r="Q24" i="1"/>
  <c r="P24" i="1" s="1"/>
  <c r="L24" i="1"/>
  <c r="K24" i="1"/>
  <c r="CN18" i="1"/>
  <c r="CM18" i="1"/>
  <c r="CL18" i="1"/>
  <c r="CO18" i="1" s="1"/>
  <c r="CC18" i="1"/>
  <c r="CB18" i="1"/>
  <c r="CA18" i="1"/>
  <c r="BQ18" i="1"/>
  <c r="BP18" i="1"/>
  <c r="BO18" i="1"/>
  <c r="BR18" i="1" s="1"/>
  <c r="BE18" i="1"/>
  <c r="BD18" i="1"/>
  <c r="BC18" i="1"/>
  <c r="AS18" i="1"/>
  <c r="AR18" i="1"/>
  <c r="AQ18" i="1"/>
  <c r="AF18" i="1"/>
  <c r="AE18" i="1"/>
  <c r="AD18" i="1"/>
  <c r="Q18" i="1"/>
  <c r="P18" i="1" s="1"/>
  <c r="L18" i="1"/>
  <c r="K18" i="1"/>
  <c r="CN19" i="1"/>
  <c r="CM19" i="1"/>
  <c r="CL19" i="1"/>
  <c r="CC19" i="1"/>
  <c r="CB19" i="1"/>
  <c r="CA19" i="1"/>
  <c r="CD19" i="1" s="1"/>
  <c r="BQ19" i="1"/>
  <c r="BP19" i="1"/>
  <c r="BO19" i="1"/>
  <c r="BE19" i="1"/>
  <c r="BD19" i="1"/>
  <c r="BC19" i="1"/>
  <c r="AS19" i="1"/>
  <c r="AR19" i="1"/>
  <c r="AQ19" i="1"/>
  <c r="AF19" i="1"/>
  <c r="AE19" i="1"/>
  <c r="AD19" i="1"/>
  <c r="Q19" i="1"/>
  <c r="P19" i="1" s="1"/>
  <c r="L19" i="1"/>
  <c r="K19" i="1"/>
  <c r="H19" i="1" s="1"/>
  <c r="J19" i="1" s="1"/>
  <c r="CZ5" i="1" l="1"/>
  <c r="CD18" i="1"/>
  <c r="CO24" i="1"/>
  <c r="CO19" i="1"/>
  <c r="O18" i="1"/>
  <c r="CD24" i="1"/>
  <c r="O24" i="1"/>
  <c r="AT24" i="1"/>
  <c r="BR24" i="1"/>
  <c r="BF24" i="1"/>
  <c r="N24" i="1"/>
  <c r="H24" i="1"/>
  <c r="J24" i="1" s="1"/>
  <c r="BR14" i="1"/>
  <c r="O14" i="1"/>
  <c r="BF14" i="1"/>
  <c r="N14" i="1"/>
  <c r="AT14" i="1"/>
  <c r="J14" i="1"/>
  <c r="AG14" i="1"/>
  <c r="BF18" i="1"/>
  <c r="AT18" i="1"/>
  <c r="N18" i="1"/>
  <c r="M18" i="1" s="1"/>
  <c r="H18" i="1"/>
  <c r="J18" i="1" s="1"/>
  <c r="BR19" i="1"/>
  <c r="BF19" i="1"/>
  <c r="N19" i="1"/>
  <c r="AT19" i="1"/>
  <c r="O19" i="1"/>
  <c r="AG19" i="1"/>
  <c r="AG18" i="1"/>
  <c r="AG24" i="1"/>
  <c r="CN23" i="1"/>
  <c r="CN5" i="1"/>
  <c r="M24" i="1" l="1"/>
  <c r="M14" i="1"/>
  <c r="M19" i="1"/>
  <c r="CM5" i="1"/>
  <c r="CL5" i="1"/>
  <c r="CO5" i="1" s="1"/>
  <c r="CM23" i="1"/>
  <c r="CL23" i="1"/>
  <c r="CO23" i="1" s="1"/>
  <c r="DJ20" i="1"/>
  <c r="DI20" i="1"/>
  <c r="DH20" i="1"/>
  <c r="CY20" i="1"/>
  <c r="CX20" i="1"/>
  <c r="CW20" i="1"/>
  <c r="CN20" i="1"/>
  <c r="CM20" i="1"/>
  <c r="CL20" i="1"/>
  <c r="CC20" i="1"/>
  <c r="CB20" i="1"/>
  <c r="CA20" i="1"/>
  <c r="BQ20" i="1"/>
  <c r="BP20" i="1"/>
  <c r="BO20" i="1"/>
  <c r="BE20" i="1"/>
  <c r="BD20" i="1"/>
  <c r="BC20" i="1"/>
  <c r="AS20" i="1"/>
  <c r="AR20" i="1"/>
  <c r="AQ20" i="1"/>
  <c r="AF20" i="1"/>
  <c r="AE20" i="1"/>
  <c r="AD20" i="1"/>
  <c r="Q20" i="1"/>
  <c r="P20" i="1" s="1"/>
  <c r="L20" i="1"/>
  <c r="K20" i="1"/>
  <c r="DJ8" i="1"/>
  <c r="DK8" i="1" s="1"/>
  <c r="DI8" i="1"/>
  <c r="DH8" i="1"/>
  <c r="CY8" i="1"/>
  <c r="CX8" i="1"/>
  <c r="CW8" i="1"/>
  <c r="CN8" i="1"/>
  <c r="CM8" i="1"/>
  <c r="CL8" i="1"/>
  <c r="CC8" i="1"/>
  <c r="CB8" i="1"/>
  <c r="CA8" i="1"/>
  <c r="BQ8" i="1"/>
  <c r="BP8" i="1"/>
  <c r="BO8" i="1"/>
  <c r="BE8" i="1"/>
  <c r="BD8" i="1"/>
  <c r="BC8" i="1"/>
  <c r="AS8" i="1"/>
  <c r="AR8" i="1"/>
  <c r="AQ8" i="1"/>
  <c r="AF8" i="1"/>
  <c r="AE8" i="1"/>
  <c r="AD8" i="1"/>
  <c r="Q8" i="1"/>
  <c r="P8" i="1" s="1"/>
  <c r="L8" i="1"/>
  <c r="K8" i="1"/>
  <c r="DJ16" i="1"/>
  <c r="DI16" i="1"/>
  <c r="DH16" i="1"/>
  <c r="CY16" i="1"/>
  <c r="CX16" i="1"/>
  <c r="CW16" i="1"/>
  <c r="CN16" i="1"/>
  <c r="CM16" i="1"/>
  <c r="CL16" i="1"/>
  <c r="CC16" i="1"/>
  <c r="CB16" i="1"/>
  <c r="CA16" i="1"/>
  <c r="BQ16" i="1"/>
  <c r="BP16" i="1"/>
  <c r="BO16" i="1"/>
  <c r="BE16" i="1"/>
  <c r="BD16" i="1"/>
  <c r="BC16" i="1"/>
  <c r="AS16" i="1"/>
  <c r="AR16" i="1"/>
  <c r="AQ16" i="1"/>
  <c r="AF16" i="1"/>
  <c r="AE16" i="1"/>
  <c r="AD16" i="1"/>
  <c r="Q16" i="1"/>
  <c r="P16" i="1" s="1"/>
  <c r="L16" i="1"/>
  <c r="K16" i="1"/>
  <c r="DJ12" i="1"/>
  <c r="DI12" i="1"/>
  <c r="DH12" i="1"/>
  <c r="CY12" i="1"/>
  <c r="CX12" i="1"/>
  <c r="CW12" i="1"/>
  <c r="CN12" i="1"/>
  <c r="CM12" i="1"/>
  <c r="CL12" i="1"/>
  <c r="CC12" i="1"/>
  <c r="CB12" i="1"/>
  <c r="CA12" i="1"/>
  <c r="BQ12" i="1"/>
  <c r="BP12" i="1"/>
  <c r="BO12" i="1"/>
  <c r="BE12" i="1"/>
  <c r="BD12" i="1"/>
  <c r="BC12" i="1"/>
  <c r="AS12" i="1"/>
  <c r="AR12" i="1"/>
  <c r="AQ12" i="1"/>
  <c r="AF12" i="1"/>
  <c r="AE12" i="1"/>
  <c r="AD12" i="1"/>
  <c r="Q12" i="1"/>
  <c r="P12" i="1" s="1"/>
  <c r="L12" i="1"/>
  <c r="K12" i="1"/>
  <c r="DJ4" i="1"/>
  <c r="DI4" i="1"/>
  <c r="DH4" i="1"/>
  <c r="CY4" i="1"/>
  <c r="CX4" i="1"/>
  <c r="CW4" i="1"/>
  <c r="CN4" i="1"/>
  <c r="CM4" i="1"/>
  <c r="CL4" i="1"/>
  <c r="CC4" i="1"/>
  <c r="CB4" i="1"/>
  <c r="CA4" i="1"/>
  <c r="CD4" i="1" s="1"/>
  <c r="BQ4" i="1"/>
  <c r="BP4" i="1"/>
  <c r="BO4" i="1"/>
  <c r="BE4" i="1"/>
  <c r="BD4" i="1"/>
  <c r="BC4" i="1"/>
  <c r="AS4" i="1"/>
  <c r="AR4" i="1"/>
  <c r="AQ4" i="1"/>
  <c r="AF4" i="1"/>
  <c r="AE4" i="1"/>
  <c r="AD4" i="1"/>
  <c r="Q4" i="1"/>
  <c r="P4" i="1" s="1"/>
  <c r="L4" i="1"/>
  <c r="K4" i="1"/>
  <c r="CZ4" i="1" l="1"/>
  <c r="CZ12" i="1"/>
  <c r="H4" i="1"/>
  <c r="J4" i="1" s="1"/>
  <c r="AG4" i="1"/>
  <c r="BF12" i="1"/>
  <c r="AG12" i="1"/>
  <c r="CO20" i="1"/>
  <c r="CO4" i="1"/>
  <c r="O4" i="1"/>
  <c r="DK12" i="1"/>
  <c r="DK20" i="1"/>
  <c r="CZ16" i="1"/>
  <c r="BR12" i="1"/>
  <c r="DK16" i="1"/>
  <c r="BF4" i="1"/>
  <c r="DK4" i="1"/>
  <c r="CZ8" i="1"/>
  <c r="CO16" i="1"/>
  <c r="CZ20" i="1"/>
  <c r="CD20" i="1"/>
  <c r="O20" i="1"/>
  <c r="BR20" i="1"/>
  <c r="BF20" i="1"/>
  <c r="AT20" i="1"/>
  <c r="N20" i="1"/>
  <c r="H20" i="1"/>
  <c r="J20" i="1" s="1"/>
  <c r="CO8" i="1"/>
  <c r="O8" i="1"/>
  <c r="CD8" i="1"/>
  <c r="BR8" i="1"/>
  <c r="BF8" i="1"/>
  <c r="AT8" i="1"/>
  <c r="N8" i="1"/>
  <c r="AG8" i="1"/>
  <c r="H8" i="1"/>
  <c r="J8" i="1" s="1"/>
  <c r="CD16" i="1"/>
  <c r="BR16" i="1"/>
  <c r="BF16" i="1"/>
  <c r="O16" i="1"/>
  <c r="AT16" i="1"/>
  <c r="H16" i="1"/>
  <c r="J16" i="1" s="1"/>
  <c r="O12" i="1"/>
  <c r="CO12" i="1"/>
  <c r="CD12" i="1"/>
  <c r="AT12" i="1"/>
  <c r="N12" i="1"/>
  <c r="H12" i="1"/>
  <c r="J12" i="1" s="1"/>
  <c r="N4" i="1"/>
  <c r="BR4" i="1"/>
  <c r="AG16" i="1"/>
  <c r="AT4" i="1"/>
  <c r="AG20" i="1"/>
  <c r="N16" i="1"/>
  <c r="DJ7" i="1"/>
  <c r="DI7" i="1"/>
  <c r="DH7" i="1"/>
  <c r="CY7" i="1"/>
  <c r="CX7" i="1"/>
  <c r="CW7" i="1"/>
  <c r="CN7" i="1"/>
  <c r="CM7" i="1"/>
  <c r="CL7" i="1"/>
  <c r="CC7" i="1"/>
  <c r="CB7" i="1"/>
  <c r="CA7" i="1"/>
  <c r="BQ5" i="1"/>
  <c r="BP5" i="1"/>
  <c r="BO5" i="1"/>
  <c r="BE5" i="1"/>
  <c r="BD5" i="1"/>
  <c r="BC5" i="1"/>
  <c r="AS5" i="1"/>
  <c r="AR5" i="1"/>
  <c r="AQ5" i="1"/>
  <c r="AF5" i="1"/>
  <c r="AE5" i="1"/>
  <c r="AD5" i="1"/>
  <c r="Q5" i="1"/>
  <c r="P5" i="1" s="1"/>
  <c r="L5" i="1"/>
  <c r="K5" i="1"/>
  <c r="DJ15" i="1"/>
  <c r="DI15" i="1"/>
  <c r="DH15" i="1"/>
  <c r="CY15" i="1"/>
  <c r="CX15" i="1"/>
  <c r="CW15" i="1"/>
  <c r="CN15" i="1"/>
  <c r="CM15" i="1"/>
  <c r="CL15" i="1"/>
  <c r="CC15" i="1"/>
  <c r="CB15" i="1"/>
  <c r="CA15" i="1"/>
  <c r="BQ10" i="1"/>
  <c r="BP10" i="1"/>
  <c r="BO10" i="1"/>
  <c r="BE10" i="1"/>
  <c r="BD10" i="1"/>
  <c r="BC10" i="1"/>
  <c r="AS10" i="1"/>
  <c r="AR10" i="1"/>
  <c r="AQ10" i="1"/>
  <c r="AF10" i="1"/>
  <c r="AE10" i="1"/>
  <c r="AD10" i="1"/>
  <c r="Q10" i="1"/>
  <c r="P10" i="1" s="1"/>
  <c r="L10" i="1"/>
  <c r="K10" i="1"/>
  <c r="CC5" i="1"/>
  <c r="CB5" i="1"/>
  <c r="CA5" i="1"/>
  <c r="BQ15" i="1"/>
  <c r="BP15" i="1"/>
  <c r="BO15" i="1"/>
  <c r="BE15" i="1"/>
  <c r="BD15" i="1"/>
  <c r="BC15" i="1"/>
  <c r="AS15" i="1"/>
  <c r="AR15" i="1"/>
  <c r="AQ15" i="1"/>
  <c r="AF15" i="1"/>
  <c r="AE15" i="1"/>
  <c r="AD15" i="1"/>
  <c r="Q15" i="1"/>
  <c r="P15" i="1" s="1"/>
  <c r="L15" i="1"/>
  <c r="K15" i="1"/>
  <c r="DJ3" i="1"/>
  <c r="DI3" i="1"/>
  <c r="DH3" i="1"/>
  <c r="CY3" i="1"/>
  <c r="CX3" i="1"/>
  <c r="CW3" i="1"/>
  <c r="CN3" i="1"/>
  <c r="CM3" i="1"/>
  <c r="CL3" i="1"/>
  <c r="CC3" i="1"/>
  <c r="CB3" i="1"/>
  <c r="CA3" i="1"/>
  <c r="BQ17" i="1"/>
  <c r="BP17" i="1"/>
  <c r="BO17" i="1"/>
  <c r="BE17" i="1"/>
  <c r="BD17" i="1"/>
  <c r="BC17" i="1"/>
  <c r="AS17" i="1"/>
  <c r="AR17" i="1"/>
  <c r="AQ17" i="1"/>
  <c r="AF17" i="1"/>
  <c r="AE17" i="1"/>
  <c r="AD17" i="1"/>
  <c r="Q17" i="1"/>
  <c r="P17" i="1" s="1"/>
  <c r="L17" i="1"/>
  <c r="K17" i="1"/>
  <c r="DJ22" i="1"/>
  <c r="DI22" i="1"/>
  <c r="DH22" i="1"/>
  <c r="CY22" i="1"/>
  <c r="CX22" i="1"/>
  <c r="CW22" i="1"/>
  <c r="CN22" i="1"/>
  <c r="CM22" i="1"/>
  <c r="CL22" i="1"/>
  <c r="CC22" i="1"/>
  <c r="CB22" i="1"/>
  <c r="CA22" i="1"/>
  <c r="BQ21" i="1"/>
  <c r="BP21" i="1"/>
  <c r="BO21" i="1"/>
  <c r="BE21" i="1"/>
  <c r="BD21" i="1"/>
  <c r="BC21" i="1"/>
  <c r="AS21" i="1"/>
  <c r="AR21" i="1"/>
  <c r="AQ21" i="1"/>
  <c r="AF21" i="1"/>
  <c r="AE21" i="1"/>
  <c r="AD21" i="1"/>
  <c r="Q21" i="1"/>
  <c r="P21" i="1" s="1"/>
  <c r="L21" i="1"/>
  <c r="K21" i="1"/>
  <c r="M4" i="1" l="1"/>
  <c r="M16" i="1"/>
  <c r="DK3" i="1"/>
  <c r="M8" i="1"/>
  <c r="M20" i="1"/>
  <c r="M12" i="1"/>
  <c r="H15" i="1"/>
  <c r="J15" i="1" s="1"/>
  <c r="H5" i="1"/>
  <c r="J5" i="1" s="1"/>
  <c r="H17" i="1"/>
  <c r="J17" i="1" s="1"/>
  <c r="CZ22" i="1"/>
  <c r="CO3" i="1"/>
  <c r="CD5" i="1"/>
  <c r="CZ15" i="1"/>
  <c r="CO7" i="1"/>
  <c r="CO22" i="1"/>
  <c r="CZ3" i="1"/>
  <c r="CD15" i="1"/>
  <c r="CD3" i="1"/>
  <c r="CZ7" i="1"/>
  <c r="H10" i="1"/>
  <c r="J10" i="1" s="1"/>
  <c r="DK15" i="1"/>
  <c r="CD22" i="1"/>
  <c r="CO15" i="1"/>
  <c r="CD7" i="1"/>
  <c r="DK22" i="1"/>
  <c r="DK7" i="1"/>
  <c r="BR5" i="1"/>
  <c r="BF5" i="1"/>
  <c r="BF15" i="1"/>
  <c r="N15" i="1"/>
  <c r="AG15" i="1"/>
  <c r="BR17" i="1"/>
  <c r="BF17" i="1"/>
  <c r="AT17" i="1"/>
  <c r="BR21" i="1"/>
  <c r="AT21" i="1"/>
  <c r="H21" i="1"/>
  <c r="J21" i="1" s="1"/>
  <c r="BR10" i="1"/>
  <c r="BR15" i="1"/>
  <c r="BF21" i="1"/>
  <c r="BF10" i="1"/>
  <c r="AT15" i="1"/>
  <c r="AT10" i="1"/>
  <c r="O15" i="1"/>
  <c r="O5" i="1"/>
  <c r="AT5" i="1"/>
  <c r="AG5" i="1"/>
  <c r="N5" i="1"/>
  <c r="AG10" i="1"/>
  <c r="AG21" i="1"/>
  <c r="AG17" i="1"/>
  <c r="CC13" i="1"/>
  <c r="CB13" i="1"/>
  <c r="CA13" i="1"/>
  <c r="CC23" i="1"/>
  <c r="CB23" i="1"/>
  <c r="CA23" i="1"/>
  <c r="DJ9" i="1"/>
  <c r="DI9" i="1"/>
  <c r="DH9" i="1"/>
  <c r="CY9" i="1"/>
  <c r="CX9" i="1"/>
  <c r="CW9" i="1"/>
  <c r="CN9" i="1"/>
  <c r="CM9" i="1"/>
  <c r="CL9" i="1"/>
  <c r="CC21" i="1"/>
  <c r="CB21" i="1"/>
  <c r="CA21" i="1"/>
  <c r="BQ3" i="1"/>
  <c r="BP3" i="1"/>
  <c r="BO3" i="1"/>
  <c r="BE3" i="1"/>
  <c r="BD3" i="1"/>
  <c r="BC3" i="1"/>
  <c r="AS3" i="1"/>
  <c r="AR3" i="1"/>
  <c r="AQ3" i="1"/>
  <c r="AF3" i="1"/>
  <c r="AE3" i="1"/>
  <c r="AD3" i="1"/>
  <c r="Q3" i="1"/>
  <c r="P3" i="1" s="1"/>
  <c r="L3" i="1"/>
  <c r="K3" i="1"/>
  <c r="BQ7" i="1"/>
  <c r="BP7" i="1"/>
  <c r="BO7" i="1"/>
  <c r="BE7" i="1"/>
  <c r="BD7" i="1"/>
  <c r="BC7" i="1"/>
  <c r="AS7" i="1"/>
  <c r="AR7" i="1"/>
  <c r="AQ7" i="1"/>
  <c r="AF7" i="1"/>
  <c r="AE7" i="1"/>
  <c r="AD7" i="1"/>
  <c r="Q7" i="1"/>
  <c r="P7" i="1" s="1"/>
  <c r="L7" i="1"/>
  <c r="K7" i="1"/>
  <c r="BQ6" i="1"/>
  <c r="BP6" i="1"/>
  <c r="BO6" i="1"/>
  <c r="BE6" i="1"/>
  <c r="BD6" i="1"/>
  <c r="BC6" i="1"/>
  <c r="AS6" i="1"/>
  <c r="AR6" i="1"/>
  <c r="AQ6" i="1"/>
  <c r="AF6" i="1"/>
  <c r="AE6" i="1"/>
  <c r="AD6" i="1"/>
  <c r="Q6" i="1"/>
  <c r="P6" i="1" s="1"/>
  <c r="L6" i="1"/>
  <c r="K6" i="1"/>
  <c r="M15" i="1" l="1"/>
  <c r="M5" i="1"/>
  <c r="H7" i="1"/>
  <c r="J7" i="1" s="1"/>
  <c r="H3" i="1"/>
  <c r="J3" i="1" s="1"/>
  <c r="CD13" i="1"/>
  <c r="AT6" i="1"/>
  <c r="DK9" i="1"/>
  <c r="CD23" i="1"/>
  <c r="BF7" i="1"/>
  <c r="CO9" i="1"/>
  <c r="BR6" i="1"/>
  <c r="AG7" i="1"/>
  <c r="AT7" i="1"/>
  <c r="BF6" i="1"/>
  <c r="BR7" i="1"/>
  <c r="CZ9" i="1"/>
  <c r="CD21" i="1"/>
  <c r="BR3" i="1"/>
  <c r="BF3" i="1"/>
  <c r="AT3" i="1"/>
  <c r="AG3" i="1"/>
  <c r="AG6" i="1"/>
  <c r="H6" i="1"/>
  <c r="J6" i="1" s="1"/>
  <c r="AD9" i="1"/>
  <c r="AS11" i="1"/>
  <c r="AR11" i="1"/>
  <c r="AQ11" i="1"/>
  <c r="AS13" i="1"/>
  <c r="AR13" i="1"/>
  <c r="AQ13" i="1"/>
  <c r="AS23" i="1"/>
  <c r="AR23" i="1"/>
  <c r="AQ23" i="1"/>
  <c r="AS9" i="1"/>
  <c r="AR9" i="1"/>
  <c r="AQ9" i="1"/>
  <c r="AS22" i="1"/>
  <c r="AR22" i="1"/>
  <c r="AQ22" i="1"/>
  <c r="BQ23" i="1"/>
  <c r="BP23" i="1"/>
  <c r="BO23" i="1"/>
  <c r="BQ11" i="1"/>
  <c r="BP11" i="1"/>
  <c r="BO11" i="1"/>
  <c r="BQ13" i="1"/>
  <c r="BP13" i="1"/>
  <c r="BO13" i="1"/>
  <c r="BQ9" i="1"/>
  <c r="BP9" i="1"/>
  <c r="BO9" i="1"/>
  <c r="BQ22" i="1"/>
  <c r="BP22" i="1"/>
  <c r="BO22" i="1"/>
  <c r="BE23" i="1"/>
  <c r="BD23" i="1"/>
  <c r="BC23" i="1"/>
  <c r="AF23" i="1"/>
  <c r="AE23" i="1"/>
  <c r="AD23" i="1"/>
  <c r="Q23" i="1"/>
  <c r="P23" i="1" s="1"/>
  <c r="L23" i="1"/>
  <c r="K23" i="1"/>
  <c r="BE13" i="1"/>
  <c r="BD13" i="1"/>
  <c r="BC13" i="1"/>
  <c r="AF13" i="1"/>
  <c r="AE13" i="1"/>
  <c r="AD13" i="1"/>
  <c r="Q13" i="1"/>
  <c r="P13" i="1" s="1"/>
  <c r="L13" i="1"/>
  <c r="K13" i="1"/>
  <c r="BE11" i="1"/>
  <c r="BD11" i="1"/>
  <c r="BC11" i="1"/>
  <c r="AF11" i="1"/>
  <c r="AE11" i="1"/>
  <c r="AD11" i="1"/>
  <c r="Q11" i="1"/>
  <c r="P11" i="1" s="1"/>
  <c r="L11" i="1"/>
  <c r="K11" i="1"/>
  <c r="DJ21" i="1"/>
  <c r="DI21" i="1"/>
  <c r="DH21" i="1"/>
  <c r="CY21" i="1"/>
  <c r="CX21" i="1"/>
  <c r="CW21" i="1"/>
  <c r="CN21" i="1"/>
  <c r="CM21" i="1"/>
  <c r="CL21" i="1"/>
  <c r="CC9" i="1"/>
  <c r="CB9" i="1"/>
  <c r="CA9" i="1"/>
  <c r="DJ11" i="1"/>
  <c r="DI11" i="1"/>
  <c r="DH11" i="1"/>
  <c r="CY11" i="1"/>
  <c r="CX11" i="1"/>
  <c r="CW11" i="1"/>
  <c r="CN11" i="1"/>
  <c r="CM11" i="1"/>
  <c r="CL11" i="1"/>
  <c r="CC6" i="1"/>
  <c r="CB6" i="1"/>
  <c r="CA6" i="1"/>
  <c r="BE9" i="1"/>
  <c r="BD9" i="1"/>
  <c r="BC9" i="1"/>
  <c r="AF9" i="1"/>
  <c r="AE9" i="1"/>
  <c r="Q9" i="1"/>
  <c r="P9" i="1" s="1"/>
  <c r="L9" i="1"/>
  <c r="K9" i="1"/>
  <c r="DJ13" i="1"/>
  <c r="DI13" i="1"/>
  <c r="DH13" i="1"/>
  <c r="CY13" i="1"/>
  <c r="CX13" i="1"/>
  <c r="CW13" i="1"/>
  <c r="CN13" i="1"/>
  <c r="CM13" i="1"/>
  <c r="CL13" i="1"/>
  <c r="CC10" i="1"/>
  <c r="CB10" i="1"/>
  <c r="CA10" i="1"/>
  <c r="DJ10" i="1"/>
  <c r="DI10" i="1"/>
  <c r="DH10" i="1"/>
  <c r="CY10" i="1"/>
  <c r="CX10" i="1"/>
  <c r="CW10" i="1"/>
  <c r="CN10" i="1"/>
  <c r="CM10" i="1"/>
  <c r="CL10" i="1"/>
  <c r="DJ6" i="1"/>
  <c r="DI6" i="1"/>
  <c r="DH6" i="1"/>
  <c r="CY6" i="1"/>
  <c r="CX6" i="1"/>
  <c r="CW6" i="1"/>
  <c r="CN6" i="1"/>
  <c r="CM6" i="1"/>
  <c r="CL6" i="1"/>
  <c r="CC17" i="1"/>
  <c r="CB17" i="1"/>
  <c r="CA17" i="1"/>
  <c r="BE22" i="1"/>
  <c r="BD22" i="1"/>
  <c r="BC22" i="1"/>
  <c r="AF22" i="1"/>
  <c r="AE22" i="1"/>
  <c r="AD22" i="1"/>
  <c r="Q22" i="1"/>
  <c r="P22" i="1" s="1"/>
  <c r="L22" i="1"/>
  <c r="K22" i="1"/>
  <c r="DJ17" i="1"/>
  <c r="DI17" i="1"/>
  <c r="DH17" i="1"/>
  <c r="CY17" i="1"/>
  <c r="CX17" i="1"/>
  <c r="CW17" i="1"/>
  <c r="CN17" i="1"/>
  <c r="CM17" i="1"/>
  <c r="CL17" i="1"/>
  <c r="CC11" i="1"/>
  <c r="CB11" i="1"/>
  <c r="CA11" i="1"/>
  <c r="O21" i="1" l="1"/>
  <c r="O10" i="1"/>
  <c r="N21" i="1"/>
  <c r="M21" i="1" s="1"/>
  <c r="O17" i="1"/>
  <c r="N17" i="1"/>
  <c r="N10" i="1"/>
  <c r="CZ21" i="1"/>
  <c r="O6" i="1"/>
  <c r="N6" i="1"/>
  <c r="N7" i="1"/>
  <c r="N3" i="1"/>
  <c r="O7" i="1"/>
  <c r="O3" i="1"/>
  <c r="DK17" i="1"/>
  <c r="CD17" i="1"/>
  <c r="CZ17" i="1"/>
  <c r="DK11" i="1"/>
  <c r="CD11" i="1"/>
  <c r="CO6" i="1"/>
  <c r="CZ10" i="1"/>
  <c r="H22" i="1"/>
  <c r="J22" i="1" s="1"/>
  <c r="AT11" i="1"/>
  <c r="BR9" i="1"/>
  <c r="DK10" i="1"/>
  <c r="CO17" i="1"/>
  <c r="BR23" i="1"/>
  <c r="CD10" i="1"/>
  <c r="CD9" i="1"/>
  <c r="DK21" i="1"/>
  <c r="BR22" i="1"/>
  <c r="AT9" i="1"/>
  <c r="CO10" i="1"/>
  <c r="DK6" i="1"/>
  <c r="CO11" i="1"/>
  <c r="O13" i="1"/>
  <c r="DK13" i="1"/>
  <c r="AT23" i="1"/>
  <c r="N22" i="1"/>
  <c r="CZ11" i="1"/>
  <c r="H23" i="1"/>
  <c r="J23" i="1" s="1"/>
  <c r="CZ6" i="1"/>
  <c r="CO13" i="1"/>
  <c r="H9" i="1"/>
  <c r="J9" i="1" s="1"/>
  <c r="CD6" i="1"/>
  <c r="CO21" i="1"/>
  <c r="BR11" i="1"/>
  <c r="CZ13" i="1"/>
  <c r="AG23" i="1"/>
  <c r="BF13" i="1"/>
  <c r="N13" i="1"/>
  <c r="AG13" i="1"/>
  <c r="H13" i="1"/>
  <c r="J13" i="1" s="1"/>
  <c r="O22" i="1"/>
  <c r="BF22" i="1"/>
  <c r="AT22" i="1"/>
  <c r="AG22" i="1"/>
  <c r="BF23" i="1"/>
  <c r="O11" i="1"/>
  <c r="BF11" i="1"/>
  <c r="AG11" i="1"/>
  <c r="H11" i="1"/>
  <c r="J11" i="1" s="1"/>
  <c r="O9" i="1"/>
  <c r="BF9" i="1"/>
  <c r="AG9" i="1"/>
  <c r="BR13" i="1"/>
  <c r="N23" i="1"/>
  <c r="N9" i="1"/>
  <c r="O23" i="1"/>
  <c r="AT13" i="1"/>
  <c r="N11" i="1"/>
  <c r="M10" i="1" l="1"/>
  <c r="M17" i="1"/>
  <c r="M6" i="1"/>
  <c r="M7" i="1"/>
  <c r="M3" i="1"/>
  <c r="M13" i="1"/>
  <c r="M22" i="1"/>
  <c r="M9" i="1"/>
  <c r="M23" i="1"/>
  <c r="M11" i="1"/>
</calcChain>
</file>

<file path=xl/comments1.xml><?xml version="1.0" encoding="utf-8"?>
<comments xmlns="http://schemas.openxmlformats.org/spreadsheetml/2006/main">
  <authors>
    <author>Aaron Burns</author>
  </authors>
  <commentList>
    <comment ref="C2" authorId="0">
      <text>
        <r>
          <rPr>
            <sz val="8"/>
            <color indexed="81"/>
            <rFont val="Tahoma"/>
          </rPr>
          <t>If re-shoots are allowed, which attempt was this score?  Only the first attempt is counted - others are there for information only.</t>
        </r>
      </text>
    </comment>
    <comment ref="G2" authorId="0">
      <text>
        <r>
          <rPr>
            <sz val="8"/>
            <color indexed="81"/>
            <rFont val="Tahoma"/>
          </rPr>
          <t>In ODPL, we don't rank based on Class.</t>
        </r>
      </text>
    </comment>
  </commentList>
</comments>
</file>

<file path=xl/sharedStrings.xml><?xml version="1.0" encoding="utf-8"?>
<sst xmlns="http://schemas.openxmlformats.org/spreadsheetml/2006/main" count="218" uniqueCount="111">
  <si>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</si>
  <si>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</si>
  <si>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</si>
  <si>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</si>
  <si>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</si>
  <si>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</si>
  <si>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</si>
  <si>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</si>
  <si>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</si>
  <si>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</si>
  <si>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</si>
  <si>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</si>
  <si>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</si>
  <si>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</si>
  <si>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</si>
  <si>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</si>
  <si>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</si>
  <si>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</si>
  <si>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</si>
  <si>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Class</t>
  </si>
  <si>
    <t>Stage 1</t>
  </si>
  <si>
    <t>Competitor</t>
  </si>
  <si>
    <t>Div</t>
  </si>
  <si>
    <t>Stage 2</t>
  </si>
  <si>
    <t>Stage 3</t>
  </si>
  <si>
    <t>Stage 4</t>
  </si>
  <si>
    <t>Stage 5</t>
  </si>
  <si>
    <t>Stage 6</t>
  </si>
  <si>
    <t>Stage 7</t>
  </si>
  <si>
    <t>Stage 8</t>
  </si>
  <si>
    <t>Match Totals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</si>
  <si>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</si>
  <si>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</si>
  <si>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</si>
  <si>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</si>
  <si>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</si>
  <si>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</si>
  <si>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</si>
  <si>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</si>
  <si>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</si>
  <si>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</si>
  <si>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</si>
  <si>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</si>
  <si>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</si>
  <si>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</si>
  <si>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</si>
  <si>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Entry #</t>
  </si>
  <si>
    <t>IDPA #</t>
  </si>
  <si>
    <t>Spl Cat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</si>
  <si>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</si>
  <si>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</si>
  <si>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</si>
  <si>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</si>
  <si>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</si>
  <si>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</si>
  <si>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</si>
  <si>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</si>
  <si>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</si>
  <si>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</si>
  <si>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</si>
  <si>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</si>
  <si>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</si>
  <si>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</si>
  <si>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</si>
  <si>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</si>
  <si>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</si>
  <si>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</si>
  <si>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</si>
  <si>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Raw Time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</si>
  <si>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</si>
  <si>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</si>
  <si>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</si>
  <si>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</si>
  <si>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</si>
  <si>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</si>
  <si>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</si>
  <si>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</si>
  <si>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</si>
  <si>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</si>
  <si>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</si>
  <si>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</si>
  <si>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</si>
  <si>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</si>
  <si>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>Attempt</t>
  </si>
  <si>
    <t>Name (First, Last Initial)</t>
  </si>
  <si>
    <t>Chris V.</t>
  </si>
  <si>
    <t>OPT</t>
  </si>
  <si>
    <t>Bill S.</t>
  </si>
  <si>
    <t>Brian A.</t>
  </si>
  <si>
    <t>Herbert R.</t>
  </si>
  <si>
    <t>Paul R.</t>
  </si>
  <si>
    <t>Ewa M.</t>
  </si>
  <si>
    <t>Rado P.</t>
  </si>
  <si>
    <t>Mitch B. #2</t>
  </si>
  <si>
    <t>Phil B.</t>
  </si>
  <si>
    <t>Mitch B. #1</t>
  </si>
  <si>
    <t>Kevin W.</t>
  </si>
  <si>
    <t>Eric P.</t>
  </si>
  <si>
    <t>Jason C.</t>
  </si>
  <si>
    <t>Al S.</t>
  </si>
  <si>
    <t>SFNS</t>
  </si>
  <si>
    <t>Gregg F.</t>
  </si>
  <si>
    <t>Walther K.</t>
  </si>
  <si>
    <t>Jason F.</t>
  </si>
  <si>
    <t>Claudio S.</t>
  </si>
  <si>
    <t>Tony B.</t>
  </si>
  <si>
    <t>Ted V.</t>
  </si>
  <si>
    <t>Aaron B.</t>
  </si>
  <si>
    <t>PPC*</t>
  </si>
  <si>
    <t>Brian A. #2 PPC</t>
  </si>
  <si>
    <t>Total 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</si>
</sst>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sz val="8"/>
      <color indexed="81"/>
      <name val="Tahoma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2" fontId="0" fillId="0" borderId="2" xfId="0" applyNumberFormat="1" applyBorder="1" applyAlignment="1" applyProtection="1">
      <alignment horizontal="right" vertical="center"/>
    </xf>
    <xf numFmtId="1" fontId="0" fillId="0" borderId="3" xfId="0" applyNumberFormat="1" applyBorder="1" applyAlignment="1" applyProtection="1">
      <alignment horizontal="right" vertical="center"/>
    </xf>
    <xf numFmtId="49" fontId="0" fillId="0" borderId="0" xfId="0" applyNumberFormat="1" applyBorder="1" applyAlignment="1" applyProtection="1">
      <alignment horizontal="left" vertical="center"/>
      <protection locked="0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3" fillId="0" borderId="2" xfId="0" applyNumberFormat="1" applyFont="1" applyBorder="1" applyAlignment="1" applyProtection="1">
      <alignment horizontal="center" vertical="center"/>
    </xf>
    <xf numFmtId="1" fontId="1" fillId="0" borderId="3" xfId="0" applyNumberFormat="1" applyFont="1" applyBorder="1" applyAlignment="1" applyProtection="1">
      <alignment horizontal="center" vertical="center"/>
    </xf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2" fontId="2" fillId="0" borderId="4" xfId="0" applyNumberFormat="1" applyFont="1" applyBorder="1" applyAlignment="1" applyProtection="1">
      <alignment horizontal="right" vertical="center"/>
    </xf>
    <xf numFmtId="1" fontId="1" fillId="0" borderId="5" xfId="0" applyNumberFormat="1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  <xf numFmtId="2" fontId="0" fillId="0" borderId="6" xfId="0" applyNumberFormat="1" applyBorder="1" applyAlignment="1" applyProtection="1">
      <alignment horizontal="right" vertical="center"/>
      <protection locked="0"/>
    </xf>
    <xf numFmtId="1" fontId="0" fillId="0" borderId="1" xfId="0" applyNumberFormat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center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7" xfId="0" applyNumberFormat="1" applyFont="1" applyBorder="1" applyAlignment="1" applyProtection="1">
      <alignment horizontal="center" wrapText="1"/>
    </xf>
    <xf numFmtId="49" fontId="2" fillId="0" borderId="8" xfId="0" applyNumberFormat="1" applyFont="1" applyBorder="1" applyAlignment="1" applyProtection="1">
      <alignment horizontal="center" wrapText="1"/>
    </xf>
    <xf numFmtId="49" fontId="2" fillId="0" borderId="9" xfId="0" applyNumberFormat="1" applyFont="1" applyBorder="1" applyAlignment="1" applyProtection="1">
      <alignment horizontal="center" wrapText="1"/>
    </xf>
    <xf numFmtId="49" fontId="4" fillId="0" borderId="10" xfId="0" applyNumberFormat="1" applyFont="1" applyBorder="1" applyAlignment="1" applyProtection="1">
      <alignment horizontal="center" vertical="center" textRotation="180"/>
    </xf>
    <xf numFmtId="49" fontId="4" fillId="0" borderId="9" xfId="0" applyNumberFormat="1" applyFont="1" applyBorder="1" applyAlignment="1" applyProtection="1">
      <alignment horizontal="center" vertical="center" textRotation="180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2" fontId="2" fillId="0" borderId="14" xfId="0" applyNumberFormat="1" applyFont="1" applyBorder="1" applyAlignment="1" applyProtection="1">
      <alignment horizontal="right" vertical="center"/>
    </xf>
    <xf numFmtId="2" fontId="0" fillId="0" borderId="15" xfId="0" applyNumberFormat="1" applyBorder="1" applyAlignment="1" applyProtection="1">
      <alignment horizontal="right" vertical="center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164" fontId="0" fillId="0" borderId="18" xfId="0" applyNumberFormat="1" applyBorder="1" applyAlignment="1" applyProtection="1">
      <alignment horizontal="right" vertical="center"/>
    </xf>
    <xf numFmtId="1" fontId="0" fillId="0" borderId="19" xfId="0" applyNumberFormat="1" applyBorder="1" applyAlignment="1" applyProtection="1">
      <alignment horizontal="right" vertical="center"/>
    </xf>
    <xf numFmtId="49" fontId="4" fillId="0" borderId="20" xfId="0" applyNumberFormat="1" applyFont="1" applyBorder="1" applyAlignment="1" applyProtection="1">
      <alignment horizontal="center" wrapText="1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3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2" fillId="0" borderId="8" xfId="0" applyNumberFormat="1" applyFont="1" applyBorder="1" applyAlignment="1" applyProtection="1">
      <alignment horizontal="center" textRotation="90" wrapText="1"/>
    </xf>
    <xf numFmtId="49" fontId="2" fillId="0" borderId="7" xfId="0" applyNumberFormat="1" applyFont="1" applyBorder="1" applyAlignment="1" applyProtection="1">
      <alignment horizontal="center" textRotation="90" wrapText="1"/>
    </xf>
    <xf numFmtId="1" fontId="2" fillId="0" borderId="8" xfId="0" applyNumberFormat="1" applyFont="1" applyBorder="1" applyAlignment="1" applyProtection="1">
      <alignment horizontal="center" textRotation="90" wrapText="1"/>
    </xf>
    <xf numFmtId="1" fontId="0" fillId="0" borderId="0" xfId="0" applyNumberFormat="1" applyBorder="1" applyAlignment="1" applyProtection="1">
      <alignment horizontal="left" vertical="center"/>
      <protection locked="0"/>
    </xf>
    <xf numFmtId="1" fontId="0" fillId="0" borderId="0" xfId="0" applyNumberFormat="1" applyBorder="1"/>
    <xf numFmtId="1" fontId="7" fillId="0" borderId="0" xfId="0" applyNumberFormat="1" applyFont="1" applyBorder="1" applyAlignment="1" applyProtection="1">
      <alignment horizontal="left" vertical="center"/>
      <protection locked="0"/>
    </xf>
    <xf numFmtId="49" fontId="7" fillId="0" borderId="0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 applyProtection="1">
      <alignment horizontal="center" wrapText="1"/>
    </xf>
    <xf numFmtId="0" fontId="7" fillId="0" borderId="0" xfId="0" applyFont="1" applyBorder="1"/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28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 wrapText="1"/>
    </xf>
    <xf numFmtId="49" fontId="2" fillId="0" borderId="27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49" fontId="4" fillId="0" borderId="29" xfId="0" applyNumberFormat="1" applyFont="1" applyBorder="1" applyAlignment="1" applyProtection="1">
      <alignment horizontal="center" wrapText="1"/>
    </xf>
    <xf numFmtId="49" fontId="4" fillId="0" borderId="11" xfId="0" applyNumberFormat="1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35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K24"/>
  <sheetViews>
    <sheetView tabSelected="1" zoomScaleNormal="100" workbookViewId="0">
      <pane xSplit="7" ySplit="2" topLeftCell="M3" activePane="bottomRight" state="frozenSplit"/>
      <selection pane="topRight" activeCell="K1" sqref="K1"/>
      <selection pane="bottomLeft" activeCell="A3" sqref="A3"/>
      <selection pane="bottomRight" sqref="A1:BR24"/>
    </sheetView>
  </sheetViews>
  <sheetFormatPr defaultColWidth="6.42578125" defaultRowHeight="12.75" x14ac:dyDescent="0.2"/>
  <cols>
    <col min="1" max="1" width="3.28515625" style="5" bestFit="1" customWidth="1"/>
    <col min="2" max="2" width="15.28515625" style="4" customWidth="1"/>
    <col min="3" max="3" width="2.5703125" style="53" hidden="1" customWidth="1"/>
    <col min="4" max="4" width="3.28515625" style="4" hidden="1" customWidth="1"/>
    <col min="5" max="5" width="4" style="4" hidden="1" customWidth="1"/>
    <col min="6" max="6" width="4.7109375" style="4" hidden="1" customWidth="1"/>
    <col min="7" max="7" width="5.7109375" style="4" customWidth="1"/>
    <col min="8" max="9" width="3.7109375" style="17" hidden="1" customWidth="1"/>
    <col min="10" max="10" width="5.140625" style="17" hidden="1" customWidth="1"/>
    <col min="11" max="12" width="2" style="17" hidden="1" customWidth="1"/>
    <col min="13" max="13" width="8.42578125" style="17" customWidth="1"/>
    <col min="14" max="14" width="7.42578125" style="4" customWidth="1"/>
    <col min="15" max="15" width="5.28515625" style="4" customWidth="1"/>
    <col min="16" max="16" width="5.42578125" style="4" customWidth="1"/>
    <col min="17" max="17" width="5" style="4" customWidth="1"/>
    <col min="18" max="18" width="8.42578125" style="4" customWidth="1"/>
    <col min="19" max="24" width="5.42578125" style="4" hidden="1" customWidth="1"/>
    <col min="25" max="25" width="3.7109375" style="4" customWidth="1"/>
    <col min="26" max="28" width="2.28515625" style="4" customWidth="1"/>
    <col min="29" max="29" width="3.42578125" style="4" customWidth="1"/>
    <col min="30" max="30" width="6.7109375" style="4" customWidth="1"/>
    <col min="31" max="31" width="4.42578125" style="4" customWidth="1"/>
    <col min="32" max="32" width="4.28515625" style="4" customWidth="1"/>
    <col min="33" max="33" width="8.42578125" style="3" customWidth="1"/>
    <col min="34" max="34" width="8.42578125" customWidth="1"/>
    <col min="35" max="36" width="5.42578125" hidden="1" customWidth="1"/>
    <col min="37" max="37" width="4.5703125" style="4" hidden="1" customWidth="1"/>
    <col min="38" max="38" width="3.7109375" customWidth="1"/>
    <col min="39" max="41" width="2.28515625" customWidth="1"/>
    <col min="42" max="42" width="3.42578125" customWidth="1"/>
    <col min="43" max="43" width="6.42578125" style="4" customWidth="1"/>
    <col min="44" max="44" width="4.42578125" style="4" customWidth="1"/>
    <col min="45" max="45" width="4.28515625" customWidth="1"/>
    <col min="46" max="46" width="6.42578125" customWidth="1"/>
    <col min="47" max="47" width="8.42578125" customWidth="1"/>
    <col min="48" max="49" width="5.42578125" hidden="1" customWidth="1"/>
    <col min="50" max="50" width="3.7109375" customWidth="1"/>
    <col min="51" max="53" width="2.28515625" customWidth="1"/>
    <col min="54" max="54" width="3.42578125" customWidth="1"/>
    <col min="55" max="55" width="6.42578125" style="4" customWidth="1"/>
    <col min="56" max="56" width="4.42578125" style="4" customWidth="1"/>
    <col min="57" max="57" width="4.28515625" customWidth="1"/>
    <col min="58" max="58" width="6.42578125" customWidth="1"/>
    <col min="59" max="59" width="8.42578125" customWidth="1"/>
    <col min="60" max="60" width="5.42578125" hidden="1" customWidth="1"/>
    <col min="61" max="61" width="5.42578125" style="4" hidden="1" customWidth="1"/>
    <col min="62" max="62" width="3.7109375" customWidth="1"/>
    <col min="63" max="63" width="3.42578125" customWidth="1"/>
    <col min="64" max="65" width="2.28515625" customWidth="1"/>
    <col min="66" max="66" width="3.42578125" customWidth="1"/>
    <col min="67" max="67" width="6.42578125" style="4" customWidth="1"/>
    <col min="68" max="68" width="4.42578125" style="4" customWidth="1"/>
    <col min="69" max="69" width="4.28515625" customWidth="1"/>
    <col min="70" max="70" width="6.42578125" customWidth="1"/>
    <col min="71" max="71" width="7.28515625" hidden="1" customWidth="1"/>
    <col min="72" max="73" width="5.42578125" hidden="1" customWidth="1"/>
    <col min="74" max="74" width="3.7109375" hidden="1" customWidth="1"/>
    <col min="75" max="77" width="2.28515625" hidden="1" customWidth="1"/>
    <col min="78" max="78" width="3.42578125" hidden="1" customWidth="1"/>
    <col min="79" max="79" width="6.42578125" style="4" hidden="1" customWidth="1"/>
    <col min="80" max="80" width="4.42578125" style="4" hidden="1" customWidth="1"/>
    <col min="81" max="81" width="4.28515625" hidden="1" customWidth="1"/>
    <col min="82" max="82" width="6.42578125" hidden="1" customWidth="1"/>
    <col min="83" max="84" width="5.42578125" hidden="1" customWidth="1"/>
    <col min="85" max="85" width="3.7109375" hidden="1" customWidth="1"/>
    <col min="86" max="88" width="2.28515625" hidden="1" customWidth="1"/>
    <col min="89" max="89" width="3.42578125" hidden="1" customWidth="1"/>
    <col min="90" max="90" width="6.42578125" style="4" hidden="1" customWidth="1"/>
    <col min="91" max="91" width="4.42578125" style="4" hidden="1" customWidth="1"/>
    <col min="92" max="92" width="4.28515625" hidden="1" customWidth="1"/>
    <col min="93" max="93" width="6.42578125" hidden="1" customWidth="1"/>
    <col min="94" max="95" width="5.42578125" hidden="1" customWidth="1"/>
    <col min="96" max="96" width="3.7109375" hidden="1" customWidth="1"/>
    <col min="97" max="99" width="2.28515625" hidden="1" customWidth="1"/>
    <col min="100" max="100" width="3.42578125" hidden="1" customWidth="1"/>
    <col min="101" max="101" width="6.42578125" style="4" hidden="1" customWidth="1"/>
    <col min="102" max="102" width="4.42578125" style="4" hidden="1" customWidth="1"/>
    <col min="103" max="103" width="4.28515625" hidden="1" customWidth="1"/>
    <col min="104" max="104" width="6.42578125" hidden="1" customWidth="1"/>
    <col min="105" max="106" width="5.42578125" hidden="1" customWidth="1"/>
    <col min="107" max="107" width="3.7109375" hidden="1" customWidth="1"/>
    <col min="108" max="110" width="2.28515625" hidden="1" customWidth="1"/>
    <col min="111" max="111" width="3.42578125" hidden="1" customWidth="1"/>
    <col min="112" max="112" width="6.42578125" style="4" hidden="1" customWidth="1"/>
    <col min="113" max="113" width="4.42578125" style="4" hidden="1" customWidth="1"/>
    <col min="114" max="114" width="4.28515625" hidden="1" customWidth="1"/>
    <col min="115" max="115" width="6.42578125" hidden="1" customWidth="1"/>
    <col min="116" max="116" width="6.42578125" customWidth="1"/>
  </cols>
  <sheetData>
    <row r="1" spans="1:115" ht="27" customHeight="1" thickTop="1" x14ac:dyDescent="0.25">
      <c r="A1" s="61" t="s">
        <v>21</v>
      </c>
      <c r="B1" s="62"/>
      <c r="C1" s="62"/>
      <c r="D1" s="62"/>
      <c r="E1" s="62"/>
      <c r="F1" s="62"/>
      <c r="G1" s="62"/>
      <c r="H1" s="42" t="s">
        <v>4</v>
      </c>
      <c r="I1" s="68" t="s">
        <v>110</v>
      </c>
      <c r="J1" s="43" t="s">
        <v>5</v>
      </c>
      <c r="K1" s="59" t="s">
        <v>49</v>
      </c>
      <c r="L1" s="60"/>
      <c r="M1" s="63" t="s">
        <v>30</v>
      </c>
      <c r="N1" s="66"/>
      <c r="O1" s="66"/>
      <c r="P1" s="66"/>
      <c r="Q1" s="67"/>
      <c r="R1" s="61" t="s">
        <v>20</v>
      </c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 t="s">
        <v>23</v>
      </c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 t="s">
        <v>24</v>
      </c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3" t="s">
        <v>25</v>
      </c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5"/>
      <c r="BS1" s="63" t="s">
        <v>26</v>
      </c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5"/>
      <c r="CE1" s="63" t="s">
        <v>27</v>
      </c>
      <c r="CF1" s="64"/>
      <c r="CG1" s="64"/>
      <c r="CH1" s="64"/>
      <c r="CI1" s="64"/>
      <c r="CJ1" s="64"/>
      <c r="CK1" s="64"/>
      <c r="CL1" s="64"/>
      <c r="CM1" s="64"/>
      <c r="CN1" s="64"/>
      <c r="CO1" s="65"/>
      <c r="CP1" s="63" t="s">
        <v>28</v>
      </c>
      <c r="CQ1" s="64"/>
      <c r="CR1" s="64"/>
      <c r="CS1" s="64"/>
      <c r="CT1" s="64"/>
      <c r="CU1" s="64"/>
      <c r="CV1" s="64"/>
      <c r="CW1" s="64"/>
      <c r="CX1" s="64"/>
      <c r="CY1" s="64"/>
      <c r="CZ1" s="65"/>
      <c r="DA1" s="63" t="s">
        <v>29</v>
      </c>
      <c r="DB1" s="64"/>
      <c r="DC1" s="64"/>
      <c r="DD1" s="64"/>
      <c r="DE1" s="64"/>
      <c r="DF1" s="64"/>
      <c r="DG1" s="64"/>
      <c r="DH1" s="64"/>
      <c r="DI1" s="64"/>
      <c r="DJ1" s="64"/>
      <c r="DK1" s="65"/>
    </row>
    <row r="2" spans="1:115" ht="42" customHeight="1" thickBot="1" x14ac:dyDescent="0.25">
      <c r="A2" s="50" t="s">
        <v>46</v>
      </c>
      <c r="B2" s="28" t="s">
        <v>84</v>
      </c>
      <c r="C2" s="51" t="s">
        <v>83</v>
      </c>
      <c r="D2" s="49" t="s">
        <v>47</v>
      </c>
      <c r="E2" s="28" t="s">
        <v>48</v>
      </c>
      <c r="F2" s="28" t="s">
        <v>22</v>
      </c>
      <c r="G2" s="29" t="s">
        <v>19</v>
      </c>
      <c r="H2" s="44" t="s">
        <v>74</v>
      </c>
      <c r="I2" s="69"/>
      <c r="J2" s="45" t="s">
        <v>74</v>
      </c>
      <c r="K2" s="30" t="s">
        <v>2</v>
      </c>
      <c r="L2" s="31" t="s">
        <v>3</v>
      </c>
      <c r="M2" s="34" t="s">
        <v>71</v>
      </c>
      <c r="N2" s="35" t="s">
        <v>68</v>
      </c>
      <c r="O2" s="32" t="s">
        <v>69</v>
      </c>
      <c r="P2" s="38" t="s">
        <v>70</v>
      </c>
      <c r="Q2" s="39" t="s">
        <v>67</v>
      </c>
      <c r="R2" s="27" t="s">
        <v>51</v>
      </c>
      <c r="S2" s="28" t="s">
        <v>52</v>
      </c>
      <c r="T2" s="28" t="s">
        <v>53</v>
      </c>
      <c r="U2" s="28" t="s">
        <v>54</v>
      </c>
      <c r="V2" s="28" t="s">
        <v>55</v>
      </c>
      <c r="W2" s="28" t="s">
        <v>56</v>
      </c>
      <c r="X2" s="28" t="s">
        <v>57</v>
      </c>
      <c r="Y2" s="28" t="s">
        <v>50</v>
      </c>
      <c r="Z2" s="28" t="s">
        <v>58</v>
      </c>
      <c r="AA2" s="28" t="s">
        <v>59</v>
      </c>
      <c r="AB2" s="28" t="s">
        <v>60</v>
      </c>
      <c r="AC2" s="32" t="s">
        <v>61</v>
      </c>
      <c r="AD2" s="33" t="s">
        <v>62</v>
      </c>
      <c r="AE2" s="28" t="s">
        <v>66</v>
      </c>
      <c r="AF2" s="28" t="s">
        <v>63</v>
      </c>
      <c r="AG2" s="29" t="s">
        <v>64</v>
      </c>
      <c r="AH2" s="27" t="s">
        <v>51</v>
      </c>
      <c r="AI2" s="28" t="s">
        <v>52</v>
      </c>
      <c r="AJ2" s="28" t="s">
        <v>53</v>
      </c>
      <c r="AK2" s="28" t="s">
        <v>54</v>
      </c>
      <c r="AL2" s="28" t="s">
        <v>50</v>
      </c>
      <c r="AM2" s="28" t="s">
        <v>58</v>
      </c>
      <c r="AN2" s="28" t="s">
        <v>59</v>
      </c>
      <c r="AO2" s="56" t="s">
        <v>60</v>
      </c>
      <c r="AP2" s="28" t="s">
        <v>61</v>
      </c>
      <c r="AQ2" s="33" t="s">
        <v>62</v>
      </c>
      <c r="AR2" s="28" t="s">
        <v>66</v>
      </c>
      <c r="AS2" s="28" t="s">
        <v>63</v>
      </c>
      <c r="AT2" s="29" t="s">
        <v>64</v>
      </c>
      <c r="AU2" s="27" t="s">
        <v>51</v>
      </c>
      <c r="AV2" s="28" t="s">
        <v>52</v>
      </c>
      <c r="AW2" s="28" t="s">
        <v>53</v>
      </c>
      <c r="AX2" s="28" t="s">
        <v>50</v>
      </c>
      <c r="AY2" s="28" t="s">
        <v>58</v>
      </c>
      <c r="AZ2" s="28" t="s">
        <v>59</v>
      </c>
      <c r="BA2" s="28" t="s">
        <v>60</v>
      </c>
      <c r="BB2" s="28" t="s">
        <v>61</v>
      </c>
      <c r="BC2" s="33" t="s">
        <v>62</v>
      </c>
      <c r="BD2" s="28" t="s">
        <v>66</v>
      </c>
      <c r="BE2" s="28" t="s">
        <v>63</v>
      </c>
      <c r="BF2" s="29" t="s">
        <v>64</v>
      </c>
      <c r="BG2" s="27" t="s">
        <v>51</v>
      </c>
      <c r="BH2" s="28" t="s">
        <v>52</v>
      </c>
      <c r="BI2" s="28" t="s">
        <v>53</v>
      </c>
      <c r="BJ2" s="28" t="s">
        <v>50</v>
      </c>
      <c r="BK2" s="28" t="s">
        <v>58</v>
      </c>
      <c r="BL2" s="28" t="s">
        <v>59</v>
      </c>
      <c r="BM2" s="28" t="s">
        <v>60</v>
      </c>
      <c r="BN2" s="28" t="s">
        <v>61</v>
      </c>
      <c r="BO2" s="33" t="s">
        <v>62</v>
      </c>
      <c r="BP2" s="28" t="s">
        <v>66</v>
      </c>
      <c r="BQ2" s="28" t="s">
        <v>63</v>
      </c>
      <c r="BR2" s="29" t="s">
        <v>64</v>
      </c>
      <c r="BS2" s="27" t="s">
        <v>51</v>
      </c>
      <c r="BT2" s="28" t="s">
        <v>52</v>
      </c>
      <c r="BU2" s="28" t="s">
        <v>53</v>
      </c>
      <c r="BV2" s="28" t="s">
        <v>50</v>
      </c>
      <c r="BW2" s="28" t="s">
        <v>58</v>
      </c>
      <c r="BX2" s="28" t="s">
        <v>59</v>
      </c>
      <c r="BY2" s="28" t="s">
        <v>60</v>
      </c>
      <c r="BZ2" s="28" t="s">
        <v>61</v>
      </c>
      <c r="CA2" s="33" t="s">
        <v>62</v>
      </c>
      <c r="CB2" s="28" t="s">
        <v>66</v>
      </c>
      <c r="CC2" s="28" t="s">
        <v>63</v>
      </c>
      <c r="CD2" s="29" t="s">
        <v>64</v>
      </c>
      <c r="CE2" s="27" t="s">
        <v>51</v>
      </c>
      <c r="CF2" s="28" t="s">
        <v>52</v>
      </c>
      <c r="CG2" s="28" t="s">
        <v>50</v>
      </c>
      <c r="CH2" s="28" t="s">
        <v>58</v>
      </c>
      <c r="CI2" s="28" t="s">
        <v>59</v>
      </c>
      <c r="CJ2" s="28" t="s">
        <v>60</v>
      </c>
      <c r="CK2" s="28" t="s">
        <v>61</v>
      </c>
      <c r="CL2" s="33" t="s">
        <v>62</v>
      </c>
      <c r="CM2" s="28" t="s">
        <v>66</v>
      </c>
      <c r="CN2" s="28" t="s">
        <v>63</v>
      </c>
      <c r="CO2" s="29" t="s">
        <v>64</v>
      </c>
      <c r="CP2" s="27" t="s">
        <v>51</v>
      </c>
      <c r="CQ2" s="28" t="s">
        <v>52</v>
      </c>
      <c r="CR2" s="28" t="s">
        <v>50</v>
      </c>
      <c r="CS2" s="28" t="s">
        <v>58</v>
      </c>
      <c r="CT2" s="28" t="s">
        <v>59</v>
      </c>
      <c r="CU2" s="28" t="s">
        <v>60</v>
      </c>
      <c r="CV2" s="28" t="s">
        <v>61</v>
      </c>
      <c r="CW2" s="33" t="s">
        <v>62</v>
      </c>
      <c r="CX2" s="28" t="s">
        <v>66</v>
      </c>
      <c r="CY2" s="28" t="s">
        <v>63</v>
      </c>
      <c r="CZ2" s="29" t="s">
        <v>64</v>
      </c>
      <c r="DA2" s="27" t="s">
        <v>51</v>
      </c>
      <c r="DB2" s="28" t="s">
        <v>52</v>
      </c>
      <c r="DC2" s="28" t="s">
        <v>50</v>
      </c>
      <c r="DD2" s="28" t="s">
        <v>58</v>
      </c>
      <c r="DE2" s="28" t="s">
        <v>59</v>
      </c>
      <c r="DF2" s="28" t="s">
        <v>60</v>
      </c>
      <c r="DG2" s="28" t="s">
        <v>61</v>
      </c>
      <c r="DH2" s="33" t="s">
        <v>62</v>
      </c>
      <c r="DI2" s="28" t="s">
        <v>66</v>
      </c>
      <c r="DJ2" s="28" t="s">
        <v>63</v>
      </c>
      <c r="DK2" s="29" t="s">
        <v>64</v>
      </c>
    </row>
    <row r="3" spans="1:115" ht="13.5" thickTop="1" x14ac:dyDescent="0.2">
      <c r="A3" s="24">
        <v>1</v>
      </c>
      <c r="B3" s="55" t="s">
        <v>93</v>
      </c>
      <c r="C3" s="52"/>
      <c r="D3" s="52"/>
      <c r="E3" s="52"/>
      <c r="F3" s="52"/>
      <c r="G3" s="54" t="s">
        <v>31</v>
      </c>
      <c r="H3" s="20" t="str">
        <f>IF(AND(OR($H$2="Y",$J$2="Y"),K3&lt;5,L3&lt;5),IF(AND(K3=#REF!,L3=#REF!),#REF!+1,1),"")</f>
        <v/>
      </c>
      <c r="I3" s="70">
        <f>Z3+AM3+AY3+BK3+BW3+CH3+CS3+DD3</f>
        <v>0</v>
      </c>
      <c r="J3" s="16" t="e">
        <f>IF(AND($J$2="Y",L3&gt;0,OR(AND(H3=1,#REF!=10),AND(H3=2,#REF!=20),AND(H3=3,#REF!=30),AND(H3=4,H26=40),AND(H3=5,H35=50),AND(H3=6,H44=60),AND(H3=7,H53=70),AND(H3=8,H62=80),AND(H3=9,H71=90),AND(H3=10,H80=100))),VLOOKUP(L3-1,SortLookup!$A$13:$B$16,2,FALSE),"")</f>
        <v>#REF!</v>
      </c>
      <c r="K3" s="15" t="str">
        <f>IF(ISNA(VLOOKUP(F3,SortLookup!$A$1:$B$5,2,FALSE))," ",VLOOKUP(F3,SortLookup!$A$1:$B$5,2,FALSE))</f>
        <v xml:space="preserve"> </v>
      </c>
      <c r="L3" s="21" t="str">
        <f>IF(ISNA(VLOOKUP(G3,SortLookup!$A$7:$B$11,2,FALSE))," ",VLOOKUP(G3,SortLookup!$A$7:$B$11,2,FALSE))</f>
        <v xml:space="preserve"> </v>
      </c>
      <c r="M3" s="36">
        <f>N3+O3+P3</f>
        <v>74.06</v>
      </c>
      <c r="N3" s="37">
        <f>AD3+AQ3+BC3+BO3+CA3+CL3+CW3+DH3</f>
        <v>52.06</v>
      </c>
      <c r="O3" s="8">
        <f>AF3+AS3+BE3+BQ3+CC3+CN3+CY3+DJ3</f>
        <v>5</v>
      </c>
      <c r="P3" s="40">
        <f>Q3/2</f>
        <v>17</v>
      </c>
      <c r="Q3" s="41">
        <f>Y3+AL3+AX3+BJ3+BV3+CG3+CR3+DC3</f>
        <v>34</v>
      </c>
      <c r="R3" s="22">
        <v>3.27</v>
      </c>
      <c r="S3" s="1"/>
      <c r="T3" s="1"/>
      <c r="U3" s="1"/>
      <c r="V3" s="1"/>
      <c r="W3" s="1"/>
      <c r="X3" s="1"/>
      <c r="Y3" s="2">
        <v>2</v>
      </c>
      <c r="Z3" s="2"/>
      <c r="AA3" s="2"/>
      <c r="AB3" s="2"/>
      <c r="AC3" s="23"/>
      <c r="AD3" s="7">
        <f>R3+S3+T3+U3+V3+W3+X3</f>
        <v>3.27</v>
      </c>
      <c r="AE3" s="18">
        <f>Y3/2</f>
        <v>1</v>
      </c>
      <c r="AF3" s="6">
        <f>(Z3*3)+(AA3*5)+(AB3*5)+(AC3*20)</f>
        <v>0</v>
      </c>
      <c r="AG3" s="19">
        <f>AD3+AE3+AF3</f>
        <v>4.2699999999999996</v>
      </c>
      <c r="AH3" s="22">
        <v>19.7</v>
      </c>
      <c r="AI3" s="1"/>
      <c r="AJ3" s="1"/>
      <c r="AK3" s="1"/>
      <c r="AL3" s="2">
        <v>12</v>
      </c>
      <c r="AM3" s="2"/>
      <c r="AN3" s="2"/>
      <c r="AO3" s="2"/>
      <c r="AP3" s="2"/>
      <c r="AQ3" s="7">
        <f>AI3+AJ3+AH3</f>
        <v>19.7</v>
      </c>
      <c r="AR3" s="18">
        <f>AL3/2</f>
        <v>6</v>
      </c>
      <c r="AS3" s="6">
        <f>(AM3*3)+(AN3*5)+(AO3*5)+(AP3*20)</f>
        <v>0</v>
      </c>
      <c r="AT3" s="19">
        <f>AQ3+AR3+AS3</f>
        <v>25.7</v>
      </c>
      <c r="AU3" s="22">
        <v>14.33</v>
      </c>
      <c r="AV3" s="1"/>
      <c r="AW3" s="1"/>
      <c r="AX3" s="2">
        <v>15</v>
      </c>
      <c r="AY3" s="2"/>
      <c r="AZ3" s="2"/>
      <c r="BA3" s="2">
        <v>1</v>
      </c>
      <c r="BB3" s="2"/>
      <c r="BC3" s="7">
        <f>AU3+AV3+AW3</f>
        <v>14.33</v>
      </c>
      <c r="BD3" s="18">
        <f>AX3/2</f>
        <v>7.5</v>
      </c>
      <c r="BE3" s="6">
        <f>(AY3*3)+(AZ3*5)+(BA3*5)+(BB3*20)</f>
        <v>5</v>
      </c>
      <c r="BF3" s="19">
        <f>BC3+BD3+BE3</f>
        <v>26.83</v>
      </c>
      <c r="BG3" s="22">
        <v>14.76</v>
      </c>
      <c r="BH3" s="1"/>
      <c r="BI3" s="1"/>
      <c r="BJ3" s="2">
        <v>5</v>
      </c>
      <c r="BK3" s="2"/>
      <c r="BL3" s="2"/>
      <c r="BM3" s="2"/>
      <c r="BN3" s="2"/>
      <c r="BO3" s="7">
        <f>BG3+BH3+BI3</f>
        <v>14.76</v>
      </c>
      <c r="BP3" s="18">
        <f>BJ3/2</f>
        <v>2.5</v>
      </c>
      <c r="BQ3" s="6">
        <f>(BK3*3)+(BL3*5)+(BM3*5)+(BN3*20)</f>
        <v>0</v>
      </c>
      <c r="BR3" s="19">
        <f>BO3+BP3+BQ3</f>
        <v>17.260000000000002</v>
      </c>
      <c r="BS3" s="22"/>
      <c r="BT3" s="1"/>
      <c r="BU3" s="1"/>
      <c r="BV3" s="2"/>
      <c r="BW3" s="2"/>
      <c r="BX3" s="2"/>
      <c r="BY3" s="2"/>
      <c r="BZ3" s="2"/>
      <c r="CA3" s="7">
        <f>BS3+BT3+BU3</f>
        <v>0</v>
      </c>
      <c r="CB3" s="18">
        <f>BV3/2</f>
        <v>0</v>
      </c>
      <c r="CC3" s="6">
        <f>(BW3*3)+(BX3*5)+(BY3*5)+(BZ3*20)</f>
        <v>0</v>
      </c>
      <c r="CD3" s="19">
        <f>CA3+CB3+CC3</f>
        <v>0</v>
      </c>
      <c r="CE3" s="22"/>
      <c r="CF3" s="1"/>
      <c r="CG3" s="2"/>
      <c r="CH3" s="2"/>
      <c r="CI3" s="2"/>
      <c r="CJ3" s="2"/>
      <c r="CK3" s="2"/>
      <c r="CL3" s="7">
        <f>CE3+CF3</f>
        <v>0</v>
      </c>
      <c r="CM3" s="18">
        <f>CG3/2</f>
        <v>0</v>
      </c>
      <c r="CN3" s="6">
        <f>(CH3*3)+(CI3*5)+(CJ3*5)+(CK3*20)</f>
        <v>0</v>
      </c>
      <c r="CO3" s="19">
        <f>CL3+CM3+CN3</f>
        <v>0</v>
      </c>
      <c r="CP3" s="22"/>
      <c r="CQ3" s="1"/>
      <c r="CR3" s="2"/>
      <c r="CS3" s="2"/>
      <c r="CT3" s="2"/>
      <c r="CU3" s="2"/>
      <c r="CV3" s="2"/>
      <c r="CW3" s="7">
        <f>CP3+CQ3</f>
        <v>0</v>
      </c>
      <c r="CX3" s="18">
        <f>CR3/2</f>
        <v>0</v>
      </c>
      <c r="CY3" s="6">
        <f>(CS3*3)+(CT3*5)+(CU3*5)+(CV3*20)</f>
        <v>0</v>
      </c>
      <c r="CZ3" s="19">
        <f>CW3+CX3+CY3</f>
        <v>0</v>
      </c>
      <c r="DA3" s="22"/>
      <c r="DB3" s="1"/>
      <c r="DC3" s="2"/>
      <c r="DD3" s="2"/>
      <c r="DE3" s="2"/>
      <c r="DF3" s="2"/>
      <c r="DG3" s="2"/>
      <c r="DH3" s="7">
        <f>DA3+DB3</f>
        <v>0</v>
      </c>
      <c r="DI3" s="18">
        <f>DC3/2</f>
        <v>0</v>
      </c>
      <c r="DJ3" s="6">
        <f>(DD3*3)+(DE3*5)+(DF3*5)+(DG3*20)</f>
        <v>0</v>
      </c>
      <c r="DK3" s="19">
        <f>DH3+DI3+DJ3</f>
        <v>0</v>
      </c>
    </row>
    <row r="4" spans="1:115" x14ac:dyDescent="0.2">
      <c r="A4" s="24">
        <v>2</v>
      </c>
      <c r="B4" s="55" t="s">
        <v>95</v>
      </c>
      <c r="C4" s="52"/>
      <c r="D4" s="52"/>
      <c r="E4" s="52"/>
      <c r="F4" s="52"/>
      <c r="G4" s="52" t="s">
        <v>86</v>
      </c>
      <c r="H4" s="20" t="str">
        <f>IF(AND(OR($H$2="Y",$J$2="Y"),K4&lt;5,L4&lt;5),IF(AND(K4=#REF!,L4=#REF!),#REF!+1,1),"")</f>
        <v/>
      </c>
      <c r="I4" s="70">
        <f>Z4+AM4+AY4+BK4+BW4+CH4+CS4+DD4</f>
        <v>2</v>
      </c>
      <c r="J4" s="16" t="e">
        <f>IF(AND($J$2="Y",L4&gt;0,OR(AND(H4=1,#REF!=10),AND(H4=2,#REF!=20),AND(H4=3,#REF!=30),AND(H4=4,H26=40),AND(H4=5,H35=50),AND(H4=6,H44=60),AND(H4=7,H53=70),AND(H4=8,H62=80),AND(H4=9,H71=90),AND(H4=10,H80=100))),VLOOKUP(L4-1,SortLookup!$A$13:$B$16,2,FALSE),"")</f>
        <v>#REF!</v>
      </c>
      <c r="K4" s="15" t="str">
        <f>IF(ISNA(VLOOKUP(F4,SortLookup!$A$1:$B$5,2,FALSE))," ",VLOOKUP(F4,SortLookup!$A$1:$B$5,2,FALSE))</f>
        <v xml:space="preserve"> </v>
      </c>
      <c r="L4" s="21" t="str">
        <f>IF(ISNA(VLOOKUP(G4,SortLookup!$A$7:$B$11,2,FALSE))," ",VLOOKUP(G4,SortLookup!$A$7:$B$11,2,FALSE))</f>
        <v xml:space="preserve"> </v>
      </c>
      <c r="M4" s="36">
        <f>N4+O4+P4</f>
        <v>75.69</v>
      </c>
      <c r="N4" s="37">
        <f>AD4+AQ4+BC4+BO4+CA4+CL4+CW4+DH4</f>
        <v>56.19</v>
      </c>
      <c r="O4" s="8">
        <f>AF4+AS4+BE4+BQ4+CC4+CN4+CY4+DJ4</f>
        <v>11</v>
      </c>
      <c r="P4" s="40">
        <f>Q4/2</f>
        <v>8.5</v>
      </c>
      <c r="Q4" s="41">
        <f>Y4+AL4+AX4+BJ4+BV4+CG4+CR4+DC4</f>
        <v>17</v>
      </c>
      <c r="R4" s="22">
        <v>3.84</v>
      </c>
      <c r="S4" s="1"/>
      <c r="T4" s="1"/>
      <c r="U4" s="1"/>
      <c r="V4" s="1"/>
      <c r="W4" s="1"/>
      <c r="X4" s="1"/>
      <c r="Y4" s="2">
        <v>1</v>
      </c>
      <c r="Z4" s="2"/>
      <c r="AA4" s="2"/>
      <c r="AB4" s="2"/>
      <c r="AC4" s="23"/>
      <c r="AD4" s="7">
        <f>R4+S4+T4+U4+V4+W4+X4</f>
        <v>3.84</v>
      </c>
      <c r="AE4" s="18">
        <f>Y4/2</f>
        <v>0.5</v>
      </c>
      <c r="AF4" s="6">
        <f>(Z4*3)+(AA4*5)+(AB4*5)+(AC4*20)</f>
        <v>0</v>
      </c>
      <c r="AG4" s="19">
        <f>AD4+AE4+AF4</f>
        <v>4.34</v>
      </c>
      <c r="AH4" s="22">
        <v>21.01</v>
      </c>
      <c r="AI4" s="1"/>
      <c r="AJ4" s="1"/>
      <c r="AK4" s="1"/>
      <c r="AL4" s="2">
        <v>11</v>
      </c>
      <c r="AM4" s="2"/>
      <c r="AN4" s="2"/>
      <c r="AO4" s="2"/>
      <c r="AP4" s="2"/>
      <c r="AQ4" s="7">
        <f>AI4+AJ4+AH4</f>
        <v>21.01</v>
      </c>
      <c r="AR4" s="18">
        <f>AL4/2</f>
        <v>5.5</v>
      </c>
      <c r="AS4" s="6">
        <f>(AM4*3)+(AN4*5)+(AO4*5)+(AP4*20)</f>
        <v>0</v>
      </c>
      <c r="AT4" s="19">
        <f>AQ4+AR4+AS4</f>
        <v>26.51</v>
      </c>
      <c r="AU4" s="22">
        <v>15.73</v>
      </c>
      <c r="AV4" s="1"/>
      <c r="AW4" s="1"/>
      <c r="AX4" s="2">
        <v>1</v>
      </c>
      <c r="AY4" s="2">
        <v>1</v>
      </c>
      <c r="AZ4" s="2"/>
      <c r="BA4" s="2">
        <v>1</v>
      </c>
      <c r="BB4" s="2"/>
      <c r="BC4" s="7">
        <f>AU4+AV4+AW4</f>
        <v>15.73</v>
      </c>
      <c r="BD4" s="18">
        <f>AX4/2</f>
        <v>0.5</v>
      </c>
      <c r="BE4" s="6">
        <f>(AY4*3)+(AZ4*5)+(BA4*5)+(BB4*20)</f>
        <v>8</v>
      </c>
      <c r="BF4" s="19">
        <f>BC4+BD4+BE4</f>
        <v>24.23</v>
      </c>
      <c r="BG4" s="22">
        <v>15.61</v>
      </c>
      <c r="BH4" s="1"/>
      <c r="BI4" s="1"/>
      <c r="BJ4" s="2">
        <v>4</v>
      </c>
      <c r="BK4" s="2">
        <v>1</v>
      </c>
      <c r="BL4" s="2"/>
      <c r="BM4" s="2"/>
      <c r="BN4" s="2"/>
      <c r="BO4" s="7">
        <f>BG4+BH4+BI4</f>
        <v>15.61</v>
      </c>
      <c r="BP4" s="18">
        <f>BJ4/2</f>
        <v>2</v>
      </c>
      <c r="BQ4" s="6">
        <f>(BK4*3)+(BL4*5)+(BM4*5)+(BN4*20)</f>
        <v>3</v>
      </c>
      <c r="BR4" s="19">
        <f>BO4+BP4+BQ4</f>
        <v>20.61</v>
      </c>
      <c r="BS4" s="22"/>
      <c r="BT4" s="1"/>
      <c r="BU4" s="1"/>
      <c r="BV4" s="2"/>
      <c r="BW4" s="2"/>
      <c r="BX4" s="2"/>
      <c r="BY4" s="2"/>
      <c r="BZ4" s="2"/>
      <c r="CA4" s="7">
        <f>BS4+BT4+BU4</f>
        <v>0</v>
      </c>
      <c r="CB4" s="18">
        <f>BV4/2</f>
        <v>0</v>
      </c>
      <c r="CC4" s="6">
        <f>(BW4*3)+(BX4*5)+(BY4*5)+(BZ4*20)</f>
        <v>0</v>
      </c>
      <c r="CD4" s="19">
        <f>CA4+CB4+CC4</f>
        <v>0</v>
      </c>
      <c r="CE4" s="22"/>
      <c r="CF4" s="1"/>
      <c r="CG4" s="2"/>
      <c r="CH4" s="2"/>
      <c r="CI4" s="2"/>
      <c r="CJ4" s="2"/>
      <c r="CK4" s="2"/>
      <c r="CL4" s="7">
        <f>CE4+CF4</f>
        <v>0</v>
      </c>
      <c r="CM4" s="18">
        <f>CG4/2</f>
        <v>0</v>
      </c>
      <c r="CN4" s="6">
        <f>(CH4*3)+(CI4*5)+(CJ4*5)+(CK4*20)</f>
        <v>0</v>
      </c>
      <c r="CO4" s="19">
        <f>CL4+CM4+CN4</f>
        <v>0</v>
      </c>
      <c r="CP4" s="22"/>
      <c r="CQ4" s="1"/>
      <c r="CR4" s="2"/>
      <c r="CS4" s="2"/>
      <c r="CT4" s="2"/>
      <c r="CU4" s="2"/>
      <c r="CV4" s="2"/>
      <c r="CW4" s="7">
        <f>CP4+CQ4</f>
        <v>0</v>
      </c>
      <c r="CX4" s="18">
        <f>CR4/2</f>
        <v>0</v>
      </c>
      <c r="CY4" s="6">
        <f>(CS4*3)+(CT4*5)+(CU4*5)+(CV4*20)</f>
        <v>0</v>
      </c>
      <c r="CZ4" s="19">
        <f>CW4+CX4+CY4</f>
        <v>0</v>
      </c>
      <c r="DA4" s="22"/>
      <c r="DB4" s="1"/>
      <c r="DC4" s="2"/>
      <c r="DD4" s="2"/>
      <c r="DE4" s="2"/>
      <c r="DF4" s="2"/>
      <c r="DG4" s="2"/>
      <c r="DH4" s="7">
        <f>DA4+DB4</f>
        <v>0</v>
      </c>
      <c r="DI4" s="18">
        <f>DC4/2</f>
        <v>0</v>
      </c>
      <c r="DJ4" s="6">
        <f>(DD4*3)+(DE4*5)+(DF4*5)+(DG4*20)</f>
        <v>0</v>
      </c>
      <c r="DK4" s="19">
        <f>DH4+DI4+DJ4</f>
        <v>0</v>
      </c>
    </row>
    <row r="5" spans="1:115" x14ac:dyDescent="0.2">
      <c r="A5" s="24">
        <v>3</v>
      </c>
      <c r="B5" s="55" t="s">
        <v>104</v>
      </c>
      <c r="C5" s="52"/>
      <c r="D5" s="52"/>
      <c r="E5" s="52"/>
      <c r="F5" s="52"/>
      <c r="G5" s="52" t="s">
        <v>86</v>
      </c>
      <c r="H5" s="20" t="str">
        <f>IF(AND(OR($H$2="Y",$J$2="Y"),K5&lt;5,L5&lt;5),IF(AND(K5=#REF!,L5=#REF!),#REF!+1,1),"")</f>
        <v/>
      </c>
      <c r="I5" s="70">
        <f>Z5+AM5+AY5+BK5+BW5+CH5+CS5+DD5</f>
        <v>1</v>
      </c>
      <c r="J5" s="16" t="e">
        <f>IF(AND($J$2="Y",L5&gt;0,OR(AND(H5=1,#REF!=10),AND(H5=2,#REF!=20),AND(H5=3,#REF!=30),AND(H5=4,H27=40),AND(H5=5,H36=50),AND(H5=6,H45=60),AND(H5=7,H54=70),AND(H5=8,H63=80),AND(H5=9,H72=90),AND(H5=10,H81=100))),VLOOKUP(L5-1,SortLookup!$A$13:$B$16,2,FALSE),"")</f>
        <v>#REF!</v>
      </c>
      <c r="K5" s="15" t="str">
        <f>IF(ISNA(VLOOKUP(F5,SortLookup!$A$1:$B$5,2,FALSE))," ",VLOOKUP(F5,SortLookup!$A$1:$B$5,2,FALSE))</f>
        <v xml:space="preserve"> </v>
      </c>
      <c r="L5" s="21" t="str">
        <f>IF(ISNA(VLOOKUP(G5,SortLookup!$A$7:$B$11,2,FALSE))," ",VLOOKUP(G5,SortLookup!$A$7:$B$11,2,FALSE))</f>
        <v xml:space="preserve"> </v>
      </c>
      <c r="M5" s="36">
        <f>N5+O5+P5</f>
        <v>95.7</v>
      </c>
      <c r="N5" s="37">
        <f>AD5+AQ5+BC5+BO5+CA5+CL5+CW5+DH5</f>
        <v>90.2</v>
      </c>
      <c r="O5" s="8">
        <f>AF5+AS5+BE5+BQ5+CC5+CN5+CY5+DJ5</f>
        <v>3</v>
      </c>
      <c r="P5" s="40">
        <f>Q5/2</f>
        <v>2.5</v>
      </c>
      <c r="Q5" s="41">
        <f>Y5+AL5+AX5+BJ5+BV5+CG5+CR5+DC5</f>
        <v>5</v>
      </c>
      <c r="R5" s="22">
        <v>8.48</v>
      </c>
      <c r="S5" s="1"/>
      <c r="T5" s="1"/>
      <c r="U5" s="1"/>
      <c r="V5" s="1"/>
      <c r="W5" s="1"/>
      <c r="X5" s="1"/>
      <c r="Y5" s="2"/>
      <c r="Z5" s="2"/>
      <c r="AA5" s="2"/>
      <c r="AB5" s="2"/>
      <c r="AC5" s="23"/>
      <c r="AD5" s="7">
        <f>R5+S5+T5+U5+V5+W5+X5</f>
        <v>8.48</v>
      </c>
      <c r="AE5" s="18">
        <f>Y5/2</f>
        <v>0</v>
      </c>
      <c r="AF5" s="6">
        <f>(Z5*3)+(AA5*5)+(AB5*5)+(AC5*20)</f>
        <v>0</v>
      </c>
      <c r="AG5" s="19">
        <f>AD5+AE5+AF5</f>
        <v>8.48</v>
      </c>
      <c r="AH5" s="22">
        <v>34.090000000000003</v>
      </c>
      <c r="AI5" s="1"/>
      <c r="AJ5" s="1"/>
      <c r="AK5" s="1"/>
      <c r="AL5" s="2">
        <v>1</v>
      </c>
      <c r="AM5" s="2"/>
      <c r="AN5" s="2"/>
      <c r="AO5" s="2"/>
      <c r="AP5" s="2"/>
      <c r="AQ5" s="7">
        <f>AI5+AJ5+AH5</f>
        <v>34.090000000000003</v>
      </c>
      <c r="AR5" s="18">
        <f>AL5/2</f>
        <v>0.5</v>
      </c>
      <c r="AS5" s="6">
        <f>(AM5*3)+(AN5*5)+(AO5*5)+(AP5*20)</f>
        <v>0</v>
      </c>
      <c r="AT5" s="19">
        <f>AQ5+AR5+AS5</f>
        <v>34.590000000000003</v>
      </c>
      <c r="AU5" s="22">
        <v>23.73</v>
      </c>
      <c r="AV5" s="1"/>
      <c r="AW5" s="1"/>
      <c r="AX5" s="2">
        <v>3</v>
      </c>
      <c r="AY5" s="2">
        <v>1</v>
      </c>
      <c r="AZ5" s="2"/>
      <c r="BA5" s="2"/>
      <c r="BB5" s="2"/>
      <c r="BC5" s="7">
        <f>AU5+AV5+AW5</f>
        <v>23.73</v>
      </c>
      <c r="BD5" s="18">
        <f>AX5/2</f>
        <v>1.5</v>
      </c>
      <c r="BE5" s="6">
        <f>(AY5*3)+(AZ5*5)+(BA5*5)+(BB5*20)</f>
        <v>3</v>
      </c>
      <c r="BF5" s="19">
        <f>BC5+BD5+BE5</f>
        <v>28.23</v>
      </c>
      <c r="BG5" s="22">
        <v>23.9</v>
      </c>
      <c r="BH5" s="1"/>
      <c r="BI5" s="1"/>
      <c r="BJ5" s="2">
        <v>1</v>
      </c>
      <c r="BK5" s="2"/>
      <c r="BL5" s="2"/>
      <c r="BM5" s="2"/>
      <c r="BN5" s="2"/>
      <c r="BO5" s="7">
        <f>BG5+BH5+BI5</f>
        <v>23.9</v>
      </c>
      <c r="BP5" s="18">
        <f>BJ5/2</f>
        <v>0.5</v>
      </c>
      <c r="BQ5" s="6">
        <f>(BK5*3)+(BL5*5)+(BM5*5)+(BN5*20)</f>
        <v>0</v>
      </c>
      <c r="BR5" s="19">
        <f>BO5+BP5+BQ5</f>
        <v>24.4</v>
      </c>
      <c r="BS5" s="22"/>
      <c r="BT5" s="1"/>
      <c r="BU5" s="1"/>
      <c r="BV5" s="2"/>
      <c r="BW5" s="2"/>
      <c r="BX5" s="2"/>
      <c r="BY5" s="2"/>
      <c r="BZ5" s="2"/>
      <c r="CA5" s="7">
        <f>BS5+BT5+BU5</f>
        <v>0</v>
      </c>
      <c r="CB5" s="18">
        <f>BV5/2</f>
        <v>0</v>
      </c>
      <c r="CC5" s="6">
        <f>(BW5*3)+(BX5*5)+(BY5*5)+(BZ5*20)</f>
        <v>0</v>
      </c>
      <c r="CD5" s="19">
        <f>CA5+CB5+CC5</f>
        <v>0</v>
      </c>
      <c r="CE5" s="22"/>
      <c r="CF5" s="1"/>
      <c r="CG5" s="2"/>
      <c r="CH5" s="2"/>
      <c r="CI5" s="2"/>
      <c r="CJ5" s="2"/>
      <c r="CK5" s="2"/>
      <c r="CL5" s="7">
        <f>CE5+CF5</f>
        <v>0</v>
      </c>
      <c r="CM5" s="18">
        <f>CG5/2</f>
        <v>0</v>
      </c>
      <c r="CN5" s="6">
        <f>(CH5*3)+(CI5*5)+(CJ5*5)+(CK5*20)</f>
        <v>0</v>
      </c>
      <c r="CO5" s="19">
        <f>CL5+CM5+CN5</f>
        <v>0</v>
      </c>
      <c r="CP5" s="22"/>
      <c r="CQ5" s="1"/>
      <c r="CR5" s="2"/>
      <c r="CS5" s="2"/>
      <c r="CT5" s="2"/>
      <c r="CU5" s="2"/>
      <c r="CV5" s="2"/>
      <c r="CW5" s="7">
        <f>CP5+CQ5</f>
        <v>0</v>
      </c>
      <c r="CX5" s="18">
        <f>CR5/2</f>
        <v>0</v>
      </c>
      <c r="CY5" s="6">
        <f>(CS5*3)+(CT5*5)+(CU5*5)+(CV5*20)</f>
        <v>0</v>
      </c>
      <c r="CZ5" s="19">
        <f>CW5+CX5+CY5</f>
        <v>0</v>
      </c>
      <c r="DA5" s="22"/>
      <c r="DB5" s="1"/>
      <c r="DC5" s="2"/>
      <c r="DD5" s="2"/>
      <c r="DE5" s="2"/>
      <c r="DF5" s="2"/>
      <c r="DG5" s="2"/>
      <c r="DH5" s="7">
        <f>DA5+DB5</f>
        <v>0</v>
      </c>
      <c r="DI5" s="18">
        <f>DC5/2</f>
        <v>0</v>
      </c>
      <c r="DJ5" s="6">
        <f>(DD5*3)+(DE5*5)+(DF5*5)+(DG5*20)</f>
        <v>0</v>
      </c>
      <c r="DK5" s="19">
        <f>DH5+DI5+DJ5</f>
        <v>0</v>
      </c>
    </row>
    <row r="6" spans="1:115" x14ac:dyDescent="0.2">
      <c r="A6" s="24">
        <v>4</v>
      </c>
      <c r="B6" s="55" t="s">
        <v>88</v>
      </c>
      <c r="C6" s="52"/>
      <c r="D6" s="52"/>
      <c r="E6" s="52"/>
      <c r="F6" s="52"/>
      <c r="G6" s="54" t="s">
        <v>86</v>
      </c>
      <c r="H6" s="20" t="str">
        <f>IF(AND(OR($H$2="Y",$J$2="Y"),K6&lt;5,L6&lt;5),IF(AND(K6=#REF!,L6=#REF!),#REF!+1,1),"")</f>
        <v/>
      </c>
      <c r="I6" s="70">
        <f t="shared" ref="I4:I24" si="0">Z6+AM6+AY6+BK6+BW6+CH6+CS6+DD6</f>
        <v>1</v>
      </c>
      <c r="J6" s="16" t="e">
        <f>IF(AND($J$2="Y",L6&gt;0,OR(AND(H6=1,#REF!=10),AND(H6=2,#REF!=20),AND(H6=3,#REF!=30),AND(H6=4,H29=40),AND(H6=5,H38=50),AND(H6=6,H47=60),AND(H6=7,H56=70),AND(H6=8,H65=80),AND(H6=9,H74=90),AND(H6=10,H83=100))),VLOOKUP(L6-1,SortLookup!$A$13:$B$16,2,FALSE),"")</f>
        <v>#REF!</v>
      </c>
      <c r="K6" s="15" t="str">
        <f>IF(ISNA(VLOOKUP(F6,SortLookup!$A$1:$B$5,2,FALSE))," ",VLOOKUP(F6,SortLookup!$A$1:$B$5,2,FALSE))</f>
        <v xml:space="preserve"> </v>
      </c>
      <c r="L6" s="21" t="str">
        <f>IF(ISNA(VLOOKUP(G6,SortLookup!$A$7:$B$11,2,FALSE))," ",VLOOKUP(G6,SortLookup!$A$7:$B$11,2,FALSE))</f>
        <v xml:space="preserve"> </v>
      </c>
      <c r="M6" s="36">
        <f>N6+O6+P6</f>
        <v>109.72</v>
      </c>
      <c r="N6" s="37">
        <f>AD6+AQ6+BC6+BO6+CA6+CL6+CW6+DH6</f>
        <v>90.22</v>
      </c>
      <c r="O6" s="8">
        <f>AF6+AS6+BE6+BQ6+CC6+CN6+CY6+DJ6</f>
        <v>3</v>
      </c>
      <c r="P6" s="40">
        <f>Q6/2</f>
        <v>16.5</v>
      </c>
      <c r="Q6" s="41">
        <f>Y6+AL6+AX6+BJ6+BV6+CG6+CR6+DC6</f>
        <v>33</v>
      </c>
      <c r="R6" s="22">
        <v>13.17</v>
      </c>
      <c r="S6" s="1"/>
      <c r="T6" s="1"/>
      <c r="U6" s="1"/>
      <c r="V6" s="1"/>
      <c r="W6" s="1"/>
      <c r="X6" s="1"/>
      <c r="Y6" s="2">
        <v>8</v>
      </c>
      <c r="Z6" s="2"/>
      <c r="AA6" s="2"/>
      <c r="AB6" s="2"/>
      <c r="AC6" s="23"/>
      <c r="AD6" s="7">
        <f>R6+S6+T6+U6+V6+W6+X6</f>
        <v>13.17</v>
      </c>
      <c r="AE6" s="18">
        <f>Y6/2</f>
        <v>4</v>
      </c>
      <c r="AF6" s="6">
        <f>(Z6*3)+(AA6*5)+(AB6*5)+(AC6*20)</f>
        <v>0</v>
      </c>
      <c r="AG6" s="19">
        <f>AD6+AE6+AF6</f>
        <v>17.170000000000002</v>
      </c>
      <c r="AH6" s="22">
        <v>30.57</v>
      </c>
      <c r="AI6" s="1"/>
      <c r="AJ6" s="1"/>
      <c r="AK6" s="1"/>
      <c r="AL6" s="2">
        <v>13</v>
      </c>
      <c r="AM6" s="2">
        <v>1</v>
      </c>
      <c r="AN6" s="2"/>
      <c r="AO6" s="2"/>
      <c r="AP6" s="2"/>
      <c r="AQ6" s="7">
        <f>AI6+AJ6+AH6</f>
        <v>30.57</v>
      </c>
      <c r="AR6" s="18">
        <f>AL6/2</f>
        <v>6.5</v>
      </c>
      <c r="AS6" s="6">
        <f>(AM6*3)+(AN6*5)+(AO6*5)+(AP6*20)</f>
        <v>3</v>
      </c>
      <c r="AT6" s="19">
        <f>AQ6+AR6+AS6</f>
        <v>40.07</v>
      </c>
      <c r="AU6" s="22">
        <v>28.39</v>
      </c>
      <c r="AV6" s="1"/>
      <c r="AW6" s="1"/>
      <c r="AX6" s="2">
        <v>5</v>
      </c>
      <c r="AY6" s="2"/>
      <c r="AZ6" s="2"/>
      <c r="BA6" s="2"/>
      <c r="BB6" s="2"/>
      <c r="BC6" s="7">
        <f>AU6+AV6+AW6</f>
        <v>28.39</v>
      </c>
      <c r="BD6" s="18">
        <f>AX6/2</f>
        <v>2.5</v>
      </c>
      <c r="BE6" s="6">
        <f>(AY6*3)+(AZ6*5)+(BA6*5)+(BB6*20)</f>
        <v>0</v>
      </c>
      <c r="BF6" s="19">
        <f>BC6+BD6+BE6</f>
        <v>30.89</v>
      </c>
      <c r="BG6" s="22">
        <v>18.09</v>
      </c>
      <c r="BH6" s="1"/>
      <c r="BI6" s="1"/>
      <c r="BJ6" s="2">
        <v>7</v>
      </c>
      <c r="BK6" s="2"/>
      <c r="BL6" s="2"/>
      <c r="BM6" s="2"/>
      <c r="BN6" s="2"/>
      <c r="BO6" s="7">
        <f>BG6+BH6+BI6</f>
        <v>18.09</v>
      </c>
      <c r="BP6" s="18">
        <f>BJ6/2</f>
        <v>3.5</v>
      </c>
      <c r="BQ6" s="6">
        <f>(BK6*3)+(BL6*5)+(BM6*5)+(BN6*20)</f>
        <v>0</v>
      </c>
      <c r="BR6" s="19">
        <f>BO6+BP6+BQ6</f>
        <v>21.59</v>
      </c>
      <c r="BS6" s="22"/>
      <c r="BT6" s="1"/>
      <c r="BU6" s="1"/>
      <c r="BV6" s="2"/>
      <c r="BW6" s="2"/>
      <c r="BX6" s="2"/>
      <c r="BY6" s="2"/>
      <c r="BZ6" s="2"/>
      <c r="CA6" s="7">
        <f>BS6+BT6+BU6</f>
        <v>0</v>
      </c>
      <c r="CB6" s="18">
        <f>BV6/2</f>
        <v>0</v>
      </c>
      <c r="CC6" s="6">
        <f>(BW6*3)+(BX6*5)+(BY6*5)+(BZ6*20)</f>
        <v>0</v>
      </c>
      <c r="CD6" s="19">
        <f>CA6+CB6+CC6</f>
        <v>0</v>
      </c>
      <c r="CE6" s="22"/>
      <c r="CF6" s="1"/>
      <c r="CG6" s="2"/>
      <c r="CH6" s="2"/>
      <c r="CI6" s="2"/>
      <c r="CJ6" s="2"/>
      <c r="CK6" s="2"/>
      <c r="CL6" s="7">
        <f>CE6+CF6</f>
        <v>0</v>
      </c>
      <c r="CM6" s="18">
        <f>CG6/2</f>
        <v>0</v>
      </c>
      <c r="CN6" s="6">
        <f>(CH6*3)+(CI6*5)+(CJ6*5)+(CK6*20)</f>
        <v>0</v>
      </c>
      <c r="CO6" s="19">
        <f>CL6+CM6+CN6</f>
        <v>0</v>
      </c>
      <c r="CP6" s="22"/>
      <c r="CQ6" s="1"/>
      <c r="CR6" s="2"/>
      <c r="CS6" s="2"/>
      <c r="CT6" s="2"/>
      <c r="CU6" s="2"/>
      <c r="CV6" s="2"/>
      <c r="CW6" s="7">
        <f>CP6+CQ6</f>
        <v>0</v>
      </c>
      <c r="CX6" s="18">
        <f>CR6/2</f>
        <v>0</v>
      </c>
      <c r="CY6" s="6">
        <f>(CS6*3)+(CT6*5)+(CU6*5)+(CV6*20)</f>
        <v>0</v>
      </c>
      <c r="CZ6" s="19">
        <f>CW6+CX6+CY6</f>
        <v>0</v>
      </c>
      <c r="DA6" s="22"/>
      <c r="DB6" s="1"/>
      <c r="DC6" s="2"/>
      <c r="DD6" s="2"/>
      <c r="DE6" s="2"/>
      <c r="DF6" s="2"/>
      <c r="DG6" s="2"/>
      <c r="DH6" s="7">
        <f>DA6+DB6</f>
        <v>0</v>
      </c>
      <c r="DI6" s="18">
        <f>DC6/2</f>
        <v>0</v>
      </c>
      <c r="DJ6" s="6">
        <f>(DD6*3)+(DE6*5)+(DF6*5)+(DG6*20)</f>
        <v>0</v>
      </c>
      <c r="DK6" s="19">
        <f>DH6+DI6+DJ6</f>
        <v>0</v>
      </c>
    </row>
    <row r="7" spans="1:115" x14ac:dyDescent="0.2">
      <c r="A7" s="24">
        <v>5</v>
      </c>
      <c r="B7" s="55" t="s">
        <v>94</v>
      </c>
      <c r="C7" s="52"/>
      <c r="D7" s="52"/>
      <c r="E7" s="52"/>
      <c r="F7" s="52"/>
      <c r="G7" s="52" t="s">
        <v>31</v>
      </c>
      <c r="H7" s="20" t="str">
        <f>IF(AND(OR($H$2="Y",$J$2="Y"),K7&lt;5,L7&lt;5),IF(AND(K7=#REF!,L7=#REF!),#REF!+1,1),"")</f>
        <v/>
      </c>
      <c r="I7" s="70">
        <f t="shared" si="0"/>
        <v>0</v>
      </c>
      <c r="J7" s="16" t="e">
        <f>IF(AND($J$2="Y",L7&gt;0,OR(AND(H7=1,#REF!=10),AND(H7=2,#REF!=20),AND(H7=3,#REF!=30),AND(H7=4,H29=40),AND(H7=5,H38=50),AND(H7=6,H47=60),AND(H7=7,H56=70),AND(H7=8,H65=80),AND(H7=9,H74=90),AND(H7=10,H83=100))),VLOOKUP(L7-1,SortLookup!$A$13:$B$16,2,FALSE),"")</f>
        <v>#REF!</v>
      </c>
      <c r="K7" s="15" t="str">
        <f>IF(ISNA(VLOOKUP(F7,SortLookup!$A$1:$B$5,2,FALSE))," ",VLOOKUP(F7,SortLookup!$A$1:$B$5,2,FALSE))</f>
        <v xml:space="preserve"> </v>
      </c>
      <c r="L7" s="21" t="str">
        <f>IF(ISNA(VLOOKUP(G7,SortLookup!$A$7:$B$11,2,FALSE))," ",VLOOKUP(G7,SortLookup!$A$7:$B$11,2,FALSE))</f>
        <v xml:space="preserve"> </v>
      </c>
      <c r="M7" s="36">
        <f>N7+O7+P7</f>
        <v>111.11</v>
      </c>
      <c r="N7" s="37">
        <f>AD7+AQ7+BC7+BO7+CA7+CL7+CW7+DH7</f>
        <v>88.11</v>
      </c>
      <c r="O7" s="8">
        <f>AF7+AS7+BE7+BQ7+CC7+CN7+CY7+DJ7</f>
        <v>0</v>
      </c>
      <c r="P7" s="40">
        <f>Q7/2</f>
        <v>23</v>
      </c>
      <c r="Q7" s="41">
        <f>Y7+AL7+AX7+BJ7+BV7+CG7+CR7+DC7</f>
        <v>46</v>
      </c>
      <c r="R7" s="22">
        <v>6.38</v>
      </c>
      <c r="S7" s="1"/>
      <c r="T7" s="1"/>
      <c r="U7" s="1"/>
      <c r="V7" s="1"/>
      <c r="W7" s="1"/>
      <c r="X7" s="1"/>
      <c r="Y7" s="2">
        <v>2</v>
      </c>
      <c r="Z7" s="2"/>
      <c r="AA7" s="2"/>
      <c r="AB7" s="2"/>
      <c r="AC7" s="23"/>
      <c r="AD7" s="7">
        <f>R7+S7+T7+U7+V7+W7+X7</f>
        <v>6.38</v>
      </c>
      <c r="AE7" s="18">
        <f>Y7/2</f>
        <v>1</v>
      </c>
      <c r="AF7" s="6">
        <f>(Z7*3)+(AA7*5)+(AB7*5)+(AC7*20)</f>
        <v>0</v>
      </c>
      <c r="AG7" s="19">
        <f>AD7+AE7+AF7</f>
        <v>7.38</v>
      </c>
      <c r="AH7" s="22">
        <v>37.909999999999997</v>
      </c>
      <c r="AI7" s="1"/>
      <c r="AJ7" s="1"/>
      <c r="AK7" s="1"/>
      <c r="AL7" s="2">
        <v>11</v>
      </c>
      <c r="AM7" s="2"/>
      <c r="AN7" s="2"/>
      <c r="AO7" s="2"/>
      <c r="AP7" s="2"/>
      <c r="AQ7" s="7">
        <f>AI7+AJ7+AH7</f>
        <v>37.909999999999997</v>
      </c>
      <c r="AR7" s="18">
        <f>AL7/2</f>
        <v>5.5</v>
      </c>
      <c r="AS7" s="6">
        <f>(AM7*3)+(AN7*5)+(AO7*5)+(AP7*20)</f>
        <v>0</v>
      </c>
      <c r="AT7" s="19">
        <f>AQ7+AR7+AS7</f>
        <v>43.41</v>
      </c>
      <c r="AU7" s="22">
        <v>22.95</v>
      </c>
      <c r="AV7" s="1"/>
      <c r="AW7" s="1"/>
      <c r="AX7" s="2">
        <v>16</v>
      </c>
      <c r="AY7" s="2"/>
      <c r="AZ7" s="2"/>
      <c r="BA7" s="2"/>
      <c r="BB7" s="2"/>
      <c r="BC7" s="7">
        <f>AU7+AV7+AW7</f>
        <v>22.95</v>
      </c>
      <c r="BD7" s="18">
        <f>AX7/2</f>
        <v>8</v>
      </c>
      <c r="BE7" s="6">
        <f>(AY7*3)+(AZ7*5)+(BA7*5)+(BB7*20)</f>
        <v>0</v>
      </c>
      <c r="BF7" s="19">
        <f>BC7+BD7+BE7</f>
        <v>30.95</v>
      </c>
      <c r="BG7" s="22">
        <v>20.87</v>
      </c>
      <c r="BH7" s="1"/>
      <c r="BI7" s="1"/>
      <c r="BJ7" s="2">
        <v>17</v>
      </c>
      <c r="BK7" s="2"/>
      <c r="BL7" s="2"/>
      <c r="BM7" s="2"/>
      <c r="BN7" s="2"/>
      <c r="BO7" s="7">
        <f>BG7+BH7+BI7</f>
        <v>20.87</v>
      </c>
      <c r="BP7" s="18">
        <f>BJ7/2</f>
        <v>8.5</v>
      </c>
      <c r="BQ7" s="6">
        <f>(BK7*3)+(BL7*5)+(BM7*5)+(BN7*20)</f>
        <v>0</v>
      </c>
      <c r="BR7" s="19">
        <f>BO7+BP7+BQ7</f>
        <v>29.37</v>
      </c>
      <c r="BS7" s="22"/>
      <c r="BT7" s="1"/>
      <c r="BU7" s="1"/>
      <c r="BV7" s="2"/>
      <c r="BW7" s="2"/>
      <c r="BX7" s="2"/>
      <c r="BY7" s="2"/>
      <c r="BZ7" s="2"/>
      <c r="CA7" s="7">
        <f>BS7+BT7+BU7</f>
        <v>0</v>
      </c>
      <c r="CB7" s="18">
        <f>BV7/2</f>
        <v>0</v>
      </c>
      <c r="CC7" s="6">
        <f>(BW7*3)+(BX7*5)+(BY7*5)+(BZ7*20)</f>
        <v>0</v>
      </c>
      <c r="CD7" s="19">
        <f>CA7+CB7+CC7</f>
        <v>0</v>
      </c>
      <c r="CE7" s="22"/>
      <c r="CF7" s="1"/>
      <c r="CG7" s="2"/>
      <c r="CH7" s="2"/>
      <c r="CI7" s="2"/>
      <c r="CJ7" s="2"/>
      <c r="CK7" s="2"/>
      <c r="CL7" s="7">
        <f>CE7+CF7</f>
        <v>0</v>
      </c>
      <c r="CM7" s="18">
        <f>CG7/2</f>
        <v>0</v>
      </c>
      <c r="CN7" s="6">
        <f>(CH7*3)+(CI7*5)+(CJ7*5)+(CK7*20)</f>
        <v>0</v>
      </c>
      <c r="CO7" s="19">
        <f>CL7+CM7+CN7</f>
        <v>0</v>
      </c>
      <c r="CP7" s="22"/>
      <c r="CQ7" s="1"/>
      <c r="CR7" s="2"/>
      <c r="CS7" s="2"/>
      <c r="CT7" s="2"/>
      <c r="CU7" s="2"/>
      <c r="CV7" s="2"/>
      <c r="CW7" s="7">
        <f>CP7+CQ7</f>
        <v>0</v>
      </c>
      <c r="CX7" s="18">
        <f>CR7/2</f>
        <v>0</v>
      </c>
      <c r="CY7" s="6">
        <f>(CS7*3)+(CT7*5)+(CU7*5)+(CV7*20)</f>
        <v>0</v>
      </c>
      <c r="CZ7" s="19">
        <f>CW7+CX7+CY7</f>
        <v>0</v>
      </c>
      <c r="DA7" s="22"/>
      <c r="DB7" s="1"/>
      <c r="DC7" s="2"/>
      <c r="DD7" s="2"/>
      <c r="DE7" s="2"/>
      <c r="DF7" s="2"/>
      <c r="DG7" s="2"/>
      <c r="DH7" s="7">
        <f>DA7+DB7</f>
        <v>0</v>
      </c>
      <c r="DI7" s="18">
        <f>DC7/2</f>
        <v>0</v>
      </c>
      <c r="DJ7" s="6">
        <f>(DD7*3)+(DE7*5)+(DF7*5)+(DG7*20)</f>
        <v>0</v>
      </c>
      <c r="DK7" s="19">
        <f>DH7+DI7+DJ7</f>
        <v>0</v>
      </c>
    </row>
    <row r="8" spans="1:115" x14ac:dyDescent="0.2">
      <c r="A8" s="24">
        <v>6</v>
      </c>
      <c r="B8" s="55" t="s">
        <v>101</v>
      </c>
      <c r="C8" s="52"/>
      <c r="D8" s="52"/>
      <c r="E8" s="52"/>
      <c r="F8" s="52"/>
      <c r="G8" s="52" t="s">
        <v>31</v>
      </c>
      <c r="H8" s="20" t="str">
        <f>IF(AND(OR($H$2="Y",$J$2="Y"),K8&lt;5,L8&lt;5),IF(AND(K8=#REF!,L8=#REF!),#REF!+1,1),"")</f>
        <v/>
      </c>
      <c r="I8" s="70">
        <f t="shared" si="0"/>
        <v>3</v>
      </c>
      <c r="J8" s="16" t="e">
        <f>IF(AND($J$2="Y",L8&gt;0,OR(AND(H8=1,#REF!=10),AND(H8=2,#REF!=20),AND(H8=3,#REF!=30),AND(H8=4,H30=40),AND(H8=5,H39=50),AND(H8=6,H48=60),AND(H8=7,H57=70),AND(H8=8,H66=80),AND(H8=9,H75=90),AND(H8=10,H84=100))),VLOOKUP(L8-1,SortLookup!$A$13:$B$16,2,FALSE),"")</f>
        <v>#REF!</v>
      </c>
      <c r="K8" s="15" t="str">
        <f>IF(ISNA(VLOOKUP(F8,SortLookup!$A$1:$B$5,2,FALSE))," ",VLOOKUP(F8,SortLookup!$A$1:$B$5,2,FALSE))</f>
        <v xml:space="preserve"> </v>
      </c>
      <c r="L8" s="21" t="str">
        <f>IF(ISNA(VLOOKUP(G8,SortLookup!$A$7:$B$11,2,FALSE))," ",VLOOKUP(G8,SortLookup!$A$7:$B$11,2,FALSE))</f>
        <v xml:space="preserve"> </v>
      </c>
      <c r="M8" s="36">
        <f>N8+O8+P8</f>
        <v>114.56</v>
      </c>
      <c r="N8" s="37">
        <f>AD8+AQ8+BC8+BO8+CA8+CL8+CW8+DH8</f>
        <v>82.56</v>
      </c>
      <c r="O8" s="8">
        <f>AF8+AS8+BE8+BQ8+CC8+CN8+CY8+DJ8</f>
        <v>19</v>
      </c>
      <c r="P8" s="40">
        <f>Q8/2</f>
        <v>13</v>
      </c>
      <c r="Q8" s="41">
        <f>Y8+AL8+AX8+BJ8+BV8+CG8+CR8+DC8</f>
        <v>26</v>
      </c>
      <c r="R8" s="22">
        <v>7.47</v>
      </c>
      <c r="S8" s="1"/>
      <c r="T8" s="1"/>
      <c r="U8" s="1"/>
      <c r="V8" s="1"/>
      <c r="W8" s="1"/>
      <c r="X8" s="1"/>
      <c r="Y8" s="2"/>
      <c r="Z8" s="2"/>
      <c r="AA8" s="2"/>
      <c r="AB8" s="2"/>
      <c r="AC8" s="23"/>
      <c r="AD8" s="7">
        <f>R8+S8+T8+U8+V8+W8+X8</f>
        <v>7.47</v>
      </c>
      <c r="AE8" s="18">
        <f>Y8/2</f>
        <v>0</v>
      </c>
      <c r="AF8" s="6">
        <f>(Z8*3)+(AA8*5)+(AB8*5)+(AC8*20)</f>
        <v>0</v>
      </c>
      <c r="AG8" s="19">
        <f>AD8+AE8+AF8</f>
        <v>7.47</v>
      </c>
      <c r="AH8" s="22">
        <v>31.67</v>
      </c>
      <c r="AI8" s="1"/>
      <c r="AJ8" s="1"/>
      <c r="AK8" s="1"/>
      <c r="AL8" s="2">
        <v>11</v>
      </c>
      <c r="AM8" s="2"/>
      <c r="AN8" s="2"/>
      <c r="AO8" s="2">
        <v>2</v>
      </c>
      <c r="AP8" s="2"/>
      <c r="AQ8" s="7">
        <f>AI8+AJ8+AH8</f>
        <v>31.67</v>
      </c>
      <c r="AR8" s="18">
        <f>AL8/2</f>
        <v>5.5</v>
      </c>
      <c r="AS8" s="6">
        <f>(AM8*3)+(AN8*5)+(AO8*5)+(AP8*20)</f>
        <v>10</v>
      </c>
      <c r="AT8" s="19">
        <f>AQ8+AR8+AS8</f>
        <v>47.17</v>
      </c>
      <c r="AU8" s="22">
        <v>26.67</v>
      </c>
      <c r="AV8" s="1"/>
      <c r="AW8" s="1"/>
      <c r="AX8" s="2">
        <v>6</v>
      </c>
      <c r="AY8" s="2">
        <v>2</v>
      </c>
      <c r="AZ8" s="2"/>
      <c r="BA8" s="2"/>
      <c r="BB8" s="2"/>
      <c r="BC8" s="7">
        <f>AU8+AV8+AW8</f>
        <v>26.67</v>
      </c>
      <c r="BD8" s="18">
        <f>AX8/2</f>
        <v>3</v>
      </c>
      <c r="BE8" s="6">
        <f>(AY8*3)+(AZ8*5)+(BA8*5)+(BB8*20)</f>
        <v>6</v>
      </c>
      <c r="BF8" s="19">
        <f>BC8+BD8+BE8</f>
        <v>35.67</v>
      </c>
      <c r="BG8" s="22">
        <v>16.75</v>
      </c>
      <c r="BH8" s="1"/>
      <c r="BI8" s="1"/>
      <c r="BJ8" s="2">
        <v>9</v>
      </c>
      <c r="BK8" s="2">
        <v>1</v>
      </c>
      <c r="BL8" s="2"/>
      <c r="BM8" s="2"/>
      <c r="BN8" s="2"/>
      <c r="BO8" s="7">
        <f>BG8+BH8+BI8</f>
        <v>16.75</v>
      </c>
      <c r="BP8" s="18">
        <f>BJ8/2</f>
        <v>4.5</v>
      </c>
      <c r="BQ8" s="6">
        <f>(BK8*3)+(BL8*5)+(BM8*5)+(BN8*20)</f>
        <v>3</v>
      </c>
      <c r="BR8" s="19">
        <f>BO8+BP8+BQ8</f>
        <v>24.25</v>
      </c>
      <c r="BS8" s="22"/>
      <c r="BT8" s="1"/>
      <c r="BU8" s="1"/>
      <c r="BV8" s="2"/>
      <c r="BW8" s="2"/>
      <c r="BX8" s="2"/>
      <c r="BY8" s="2"/>
      <c r="BZ8" s="2"/>
      <c r="CA8" s="7">
        <f>BS8+BT8+BU8</f>
        <v>0</v>
      </c>
      <c r="CB8" s="18">
        <f>BV8/2</f>
        <v>0</v>
      </c>
      <c r="CC8" s="6">
        <f>(BW8*3)+(BX8*5)+(BY8*5)+(BZ8*20)</f>
        <v>0</v>
      </c>
      <c r="CD8" s="19">
        <f>CA8+CB8+CC8</f>
        <v>0</v>
      </c>
      <c r="CE8" s="22"/>
      <c r="CF8" s="1"/>
      <c r="CG8" s="2"/>
      <c r="CH8" s="2"/>
      <c r="CI8" s="2"/>
      <c r="CJ8" s="2"/>
      <c r="CK8" s="2"/>
      <c r="CL8" s="7">
        <f>CE8+CF8</f>
        <v>0</v>
      </c>
      <c r="CM8" s="18">
        <f>CG8/2</f>
        <v>0</v>
      </c>
      <c r="CN8" s="6">
        <f>(CH8*3)+(CI8*5)+(CJ8*5)+(CK8*20)</f>
        <v>0</v>
      </c>
      <c r="CO8" s="19">
        <f>CL8+CM8+CN8</f>
        <v>0</v>
      </c>
      <c r="CP8" s="22"/>
      <c r="CQ8" s="1"/>
      <c r="CR8" s="2"/>
      <c r="CS8" s="2"/>
      <c r="CT8" s="2"/>
      <c r="CU8" s="2"/>
      <c r="CV8" s="2"/>
      <c r="CW8" s="7">
        <f>CP8+CQ8</f>
        <v>0</v>
      </c>
      <c r="CX8" s="18">
        <f>CR8/2</f>
        <v>0</v>
      </c>
      <c r="CY8" s="6">
        <f>(CS8*3)+(CT8*5)+(CU8*5)+(CV8*20)</f>
        <v>0</v>
      </c>
      <c r="CZ8" s="19">
        <f>CW8+CX8+CY8</f>
        <v>0</v>
      </c>
      <c r="DA8" s="22"/>
      <c r="DB8" s="1"/>
      <c r="DC8" s="2"/>
      <c r="DD8" s="2"/>
      <c r="DE8" s="2"/>
      <c r="DF8" s="2"/>
      <c r="DG8" s="2"/>
      <c r="DH8" s="7">
        <f>DA8+DB8</f>
        <v>0</v>
      </c>
      <c r="DI8" s="18">
        <f>DC8/2</f>
        <v>0</v>
      </c>
      <c r="DJ8" s="6">
        <f>(DD8*3)+(DE8*5)+(DF8*5)+(DG8*20)</f>
        <v>0</v>
      </c>
      <c r="DK8" s="19">
        <f>DH8+DI8+DJ8</f>
        <v>0</v>
      </c>
    </row>
    <row r="9" spans="1:115" x14ac:dyDescent="0.2">
      <c r="A9" s="24">
        <v>7</v>
      </c>
      <c r="B9" s="55" t="s">
        <v>89</v>
      </c>
      <c r="C9" s="52"/>
      <c r="D9" s="52"/>
      <c r="E9" s="52"/>
      <c r="F9" s="52"/>
      <c r="G9" s="54" t="s">
        <v>31</v>
      </c>
      <c r="H9" s="20" t="str">
        <f>IF(AND(OR($H$2="Y",$J$2="Y"),K9&lt;5,L9&lt;5),IF(AND(K9=#REF!,L9=#REF!),#REF!+1,1),"")</f>
        <v/>
      </c>
      <c r="I9" s="70">
        <f t="shared" si="0"/>
        <v>4</v>
      </c>
      <c r="J9" s="16" t="e">
        <f>IF(AND($J$2="Y",L9&gt;0,OR(AND(H9=1,#REF!=10),AND(H9=2,#REF!=20),AND(H9=3,#REF!=30),AND(H9=4,H28=40),AND(H9=5,H37=50),AND(H9=6,H46=60),AND(H9=7,H55=70),AND(H9=8,H64=80),AND(H9=9,H73=90),AND(H9=10,H82=100))),VLOOKUP(L9-1,SortLookup!$A$13:$B$16,2,FALSE),"")</f>
        <v>#REF!</v>
      </c>
      <c r="K9" s="15" t="str">
        <f>IF(ISNA(VLOOKUP(F9,SortLookup!$A$1:$B$5,2,FALSE))," ",VLOOKUP(F9,SortLookup!$A$1:$B$5,2,FALSE))</f>
        <v xml:space="preserve"> </v>
      </c>
      <c r="L9" s="21" t="str">
        <f>IF(ISNA(VLOOKUP(G9,SortLookup!$A$7:$B$11,2,FALSE))," ",VLOOKUP(G9,SortLookup!$A$7:$B$11,2,FALSE))</f>
        <v xml:space="preserve"> </v>
      </c>
      <c r="M9" s="36">
        <f>N9+O9+P9</f>
        <v>115.08</v>
      </c>
      <c r="N9" s="37">
        <f>AD9+AQ9+BC9+BO9+CA9+CL9+CW9+DH9</f>
        <v>83.08</v>
      </c>
      <c r="O9" s="8">
        <f>AF9+AS9+BE9+BQ9+CC9+CN9+CY9+DJ9</f>
        <v>12</v>
      </c>
      <c r="P9" s="40">
        <f>Q9/2</f>
        <v>20</v>
      </c>
      <c r="Q9" s="41">
        <f>Y9+AL9+AX9+BJ9+BV9+CG9+CR9+DC9</f>
        <v>40</v>
      </c>
      <c r="R9" s="22">
        <v>6.26</v>
      </c>
      <c r="S9" s="1"/>
      <c r="T9" s="1"/>
      <c r="U9" s="1"/>
      <c r="V9" s="1"/>
      <c r="W9" s="1"/>
      <c r="X9" s="1"/>
      <c r="Y9" s="2">
        <v>7</v>
      </c>
      <c r="Z9" s="2">
        <v>1</v>
      </c>
      <c r="AA9" s="2"/>
      <c r="AB9" s="2"/>
      <c r="AC9" s="23"/>
      <c r="AD9" s="7">
        <f>R9+S9+T9+U9+V9+W9+X9</f>
        <v>6.26</v>
      </c>
      <c r="AE9" s="18">
        <f>Y9/2</f>
        <v>3.5</v>
      </c>
      <c r="AF9" s="6">
        <f>(Z9*3)+(AA9*5)+(AB9*5)+(AC9*20)</f>
        <v>3</v>
      </c>
      <c r="AG9" s="19">
        <f>AD9+AE9+AF9</f>
        <v>12.76</v>
      </c>
      <c r="AH9" s="22">
        <v>41.09</v>
      </c>
      <c r="AI9" s="1"/>
      <c r="AJ9" s="1"/>
      <c r="AK9" s="1"/>
      <c r="AL9" s="2">
        <v>5</v>
      </c>
      <c r="AM9" s="2"/>
      <c r="AN9" s="2"/>
      <c r="AO9" s="2"/>
      <c r="AP9" s="2"/>
      <c r="AQ9" s="7">
        <f>AI9+AJ9+AH9</f>
        <v>41.09</v>
      </c>
      <c r="AR9" s="18">
        <f>AL9/2</f>
        <v>2.5</v>
      </c>
      <c r="AS9" s="6">
        <f>(AM9*3)+(AN9*5)+(AO9*5)+(AP9*20)</f>
        <v>0</v>
      </c>
      <c r="AT9" s="19">
        <f>AQ9+AR9+AS9</f>
        <v>43.59</v>
      </c>
      <c r="AU9" s="22">
        <v>19.2</v>
      </c>
      <c r="AV9" s="1"/>
      <c r="AW9" s="1"/>
      <c r="AX9" s="2">
        <v>22</v>
      </c>
      <c r="AY9" s="2">
        <v>2</v>
      </c>
      <c r="AZ9" s="2"/>
      <c r="BA9" s="2"/>
      <c r="BB9" s="2"/>
      <c r="BC9" s="7">
        <f>AU9+AV9+AW9</f>
        <v>19.2</v>
      </c>
      <c r="BD9" s="18">
        <f>AX9/2</f>
        <v>11</v>
      </c>
      <c r="BE9" s="6">
        <f>(AY9*3)+(AZ9*5)+(BA9*5)+(BB9*20)</f>
        <v>6</v>
      </c>
      <c r="BF9" s="19">
        <f>BC9+BD9+BE9</f>
        <v>36.200000000000003</v>
      </c>
      <c r="BG9" s="22">
        <v>16.53</v>
      </c>
      <c r="BH9" s="1"/>
      <c r="BI9" s="1"/>
      <c r="BJ9" s="2">
        <v>6</v>
      </c>
      <c r="BK9" s="2">
        <v>1</v>
      </c>
      <c r="BL9" s="2"/>
      <c r="BM9" s="2"/>
      <c r="BN9" s="2"/>
      <c r="BO9" s="7">
        <f>BG9+BH9+BI9</f>
        <v>16.53</v>
      </c>
      <c r="BP9" s="18">
        <f>BJ9/2</f>
        <v>3</v>
      </c>
      <c r="BQ9" s="6">
        <f>(BK9*3)+(BL9*5)+(BM9*5)+(BN9*20)</f>
        <v>3</v>
      </c>
      <c r="BR9" s="19">
        <f>BO9+BP9+BQ9</f>
        <v>22.53</v>
      </c>
      <c r="BS9" s="22"/>
      <c r="BT9" s="1"/>
      <c r="BU9" s="1"/>
      <c r="BV9" s="2"/>
      <c r="BW9" s="2"/>
      <c r="BX9" s="2"/>
      <c r="BY9" s="2"/>
      <c r="BZ9" s="2"/>
      <c r="CA9" s="7">
        <f>BS9+BT9+BU9</f>
        <v>0</v>
      </c>
      <c r="CB9" s="18">
        <f>BV9/2</f>
        <v>0</v>
      </c>
      <c r="CC9" s="6">
        <f>(BW9*3)+(BX9*5)+(BY9*5)+(BZ9*20)</f>
        <v>0</v>
      </c>
      <c r="CD9" s="19">
        <f>CA9+CB9+CC9</f>
        <v>0</v>
      </c>
      <c r="CE9" s="22"/>
      <c r="CF9" s="1"/>
      <c r="CG9" s="2"/>
      <c r="CH9" s="2"/>
      <c r="CI9" s="2"/>
      <c r="CJ9" s="2"/>
      <c r="CK9" s="2"/>
      <c r="CL9" s="7">
        <f>CE9+CF9</f>
        <v>0</v>
      </c>
      <c r="CM9" s="18">
        <f>CG9/2</f>
        <v>0</v>
      </c>
      <c r="CN9" s="6">
        <f>(CH9*3)+(CI9*5)+(CJ9*5)+(CK9*20)</f>
        <v>0</v>
      </c>
      <c r="CO9" s="19">
        <f>CL9+CM9+CN9</f>
        <v>0</v>
      </c>
      <c r="CP9" s="22"/>
      <c r="CQ9" s="1"/>
      <c r="CR9" s="2"/>
      <c r="CS9" s="2"/>
      <c r="CT9" s="2"/>
      <c r="CU9" s="2"/>
      <c r="CV9" s="2"/>
      <c r="CW9" s="7">
        <f>CP9+CQ9</f>
        <v>0</v>
      </c>
      <c r="CX9" s="18">
        <f>CR9/2</f>
        <v>0</v>
      </c>
      <c r="CY9" s="6">
        <f>(CS9*3)+(CT9*5)+(CU9*5)+(CV9*20)</f>
        <v>0</v>
      </c>
      <c r="CZ9" s="19">
        <f>CW9+CX9+CY9</f>
        <v>0</v>
      </c>
      <c r="DA9" s="22"/>
      <c r="DB9" s="1"/>
      <c r="DC9" s="2"/>
      <c r="DD9" s="2"/>
      <c r="DE9" s="2"/>
      <c r="DF9" s="2"/>
      <c r="DG9" s="2"/>
      <c r="DH9" s="7">
        <f>DA9+DB9</f>
        <v>0</v>
      </c>
      <c r="DI9" s="18">
        <f>DC9/2</f>
        <v>0</v>
      </c>
      <c r="DJ9" s="6">
        <f>(DD9*3)+(DE9*5)+(DF9*5)+(DG9*20)</f>
        <v>0</v>
      </c>
      <c r="DK9" s="19">
        <f>DH9+DI9+DJ9</f>
        <v>0</v>
      </c>
    </row>
    <row r="10" spans="1:115" x14ac:dyDescent="0.2">
      <c r="A10" s="24">
        <v>8</v>
      </c>
      <c r="B10" s="57" t="s">
        <v>99</v>
      </c>
      <c r="C10" s="52"/>
      <c r="D10" s="52"/>
      <c r="E10" s="52"/>
      <c r="F10" s="52"/>
      <c r="G10" s="52" t="s">
        <v>31</v>
      </c>
      <c r="H10" s="20" t="str">
        <f>IF(AND(OR($H$2="Y",$J$2="Y"),K10&lt;5,L10&lt;5),IF(AND(K10=#REF!,L10=#REF!),#REF!+1,1),"")</f>
        <v/>
      </c>
      <c r="I10" s="70">
        <f t="shared" si="0"/>
        <v>1</v>
      </c>
      <c r="J10" s="16" t="e">
        <f>IF(AND($J$2="Y",L10&gt;0,OR(AND(H10=1,#REF!=10),AND(H10=2,#REF!=20),AND(H10=3,#REF!=30),AND(H10=4,H28=40),AND(H10=5,H37=50),AND(H10=6,H46=60),AND(H10=7,H55=70),AND(H10=8,H64=80),AND(H10=9,H73=90),AND(H10=10,H82=100))),VLOOKUP(L10-1,SortLookup!$A$13:$B$16,2,FALSE),"")</f>
        <v>#REF!</v>
      </c>
      <c r="K10" s="15" t="str">
        <f>IF(ISNA(VLOOKUP(F10,SortLookup!$A$1:$B$5,2,FALSE))," ",VLOOKUP(F10,SortLookup!$A$1:$B$5,2,FALSE))</f>
        <v xml:space="preserve"> </v>
      </c>
      <c r="L10" s="21" t="str">
        <f>IF(ISNA(VLOOKUP(G10,SortLookup!$A$7:$B$11,2,FALSE))," ",VLOOKUP(G10,SortLookup!$A$7:$B$11,2,FALSE))</f>
        <v xml:space="preserve"> </v>
      </c>
      <c r="M10" s="36">
        <f>N10+O10+P10</f>
        <v>117.26</v>
      </c>
      <c r="N10" s="37">
        <f>AD10+AQ10+BC10+BO10+CA10+CL10+CW10+DH10</f>
        <v>95.26</v>
      </c>
      <c r="O10" s="8">
        <f>AF10+AS10+BE10+BQ10+CC10+CN10+CY10+DJ10</f>
        <v>8</v>
      </c>
      <c r="P10" s="40">
        <f>Q10/2</f>
        <v>14</v>
      </c>
      <c r="Q10" s="41">
        <f>Y10+AL10+AX10+BJ10+BV10+CG10+CR10+DC10</f>
        <v>28</v>
      </c>
      <c r="R10" s="22">
        <v>6.99</v>
      </c>
      <c r="S10" s="1"/>
      <c r="T10" s="1"/>
      <c r="U10" s="1"/>
      <c r="V10" s="1"/>
      <c r="W10" s="1"/>
      <c r="X10" s="1"/>
      <c r="Y10" s="2">
        <v>3</v>
      </c>
      <c r="Z10" s="2">
        <v>1</v>
      </c>
      <c r="AA10" s="2"/>
      <c r="AB10" s="2"/>
      <c r="AC10" s="23"/>
      <c r="AD10" s="7">
        <f>R10+S10+T10+U10+V10+W10+X10</f>
        <v>6.99</v>
      </c>
      <c r="AE10" s="18">
        <f>Y10/2</f>
        <v>1.5</v>
      </c>
      <c r="AF10" s="6">
        <f>(Z10*3)+(AA10*5)+(AB10*5)+(AC10*20)</f>
        <v>3</v>
      </c>
      <c r="AG10" s="19">
        <f>AD10+AE10+AF10</f>
        <v>11.49</v>
      </c>
      <c r="AH10" s="22">
        <v>32.11</v>
      </c>
      <c r="AI10" s="1"/>
      <c r="AJ10" s="1"/>
      <c r="AK10" s="1"/>
      <c r="AL10" s="2">
        <v>5</v>
      </c>
      <c r="AM10" s="2"/>
      <c r="AN10" s="2"/>
      <c r="AO10" s="2">
        <v>1</v>
      </c>
      <c r="AP10" s="2"/>
      <c r="AQ10" s="7">
        <f>AI10+AJ10+AH10</f>
        <v>32.11</v>
      </c>
      <c r="AR10" s="18">
        <f>AL10/2</f>
        <v>2.5</v>
      </c>
      <c r="AS10" s="6">
        <f>(AM10*3)+(AN10*5)+(AO10*5)+(AP10*20)</f>
        <v>5</v>
      </c>
      <c r="AT10" s="19">
        <f>AQ10+AR10+AS10</f>
        <v>39.61</v>
      </c>
      <c r="AU10" s="22">
        <v>36.049999999999997</v>
      </c>
      <c r="AV10" s="1"/>
      <c r="AW10" s="1"/>
      <c r="AX10" s="2">
        <v>15</v>
      </c>
      <c r="AY10" s="2"/>
      <c r="AZ10" s="2"/>
      <c r="BA10" s="2"/>
      <c r="BB10" s="2"/>
      <c r="BC10" s="7">
        <f>AU10+AV10+AW10</f>
        <v>36.049999999999997</v>
      </c>
      <c r="BD10" s="18">
        <f>AX10/2</f>
        <v>7.5</v>
      </c>
      <c r="BE10" s="6">
        <f>(AY10*3)+(AZ10*5)+(BA10*5)+(BB10*20)</f>
        <v>0</v>
      </c>
      <c r="BF10" s="19">
        <f>BC10+BD10+BE10</f>
        <v>43.55</v>
      </c>
      <c r="BG10" s="22">
        <v>20.11</v>
      </c>
      <c r="BH10" s="1"/>
      <c r="BI10" s="1"/>
      <c r="BJ10" s="2">
        <v>5</v>
      </c>
      <c r="BK10" s="2"/>
      <c r="BL10" s="2"/>
      <c r="BM10" s="2"/>
      <c r="BN10" s="2"/>
      <c r="BO10" s="7">
        <f>BG10+BH10+BI10</f>
        <v>20.11</v>
      </c>
      <c r="BP10" s="18">
        <f>BJ10/2</f>
        <v>2.5</v>
      </c>
      <c r="BQ10" s="6">
        <f>(BK10*3)+(BL10*5)+(BM10*5)+(BN10*20)</f>
        <v>0</v>
      </c>
      <c r="BR10" s="19">
        <f>BO10+BP10+BQ10</f>
        <v>22.61</v>
      </c>
      <c r="BS10" s="22"/>
      <c r="BT10" s="1"/>
      <c r="BU10" s="1"/>
      <c r="BV10" s="2"/>
      <c r="BW10" s="2"/>
      <c r="BX10" s="2"/>
      <c r="BY10" s="2"/>
      <c r="BZ10" s="2"/>
      <c r="CA10" s="7">
        <f>BS10+BT10+BU10</f>
        <v>0</v>
      </c>
      <c r="CB10" s="18">
        <f>BV10/2</f>
        <v>0</v>
      </c>
      <c r="CC10" s="6">
        <f>(BW10*3)+(BX10*5)+(BY10*5)+(BZ10*20)</f>
        <v>0</v>
      </c>
      <c r="CD10" s="19">
        <f>CA10+CB10+CC10</f>
        <v>0</v>
      </c>
      <c r="CE10" s="22"/>
      <c r="CF10" s="1"/>
      <c r="CG10" s="2"/>
      <c r="CH10" s="2"/>
      <c r="CI10" s="2"/>
      <c r="CJ10" s="2"/>
      <c r="CK10" s="2"/>
      <c r="CL10" s="7">
        <f>CE10+CF10</f>
        <v>0</v>
      </c>
      <c r="CM10" s="18">
        <f>CG10/2</f>
        <v>0</v>
      </c>
      <c r="CN10" s="6">
        <f>(CH10*3)+(CI10*5)+(CJ10*5)+(CK10*20)</f>
        <v>0</v>
      </c>
      <c r="CO10" s="19">
        <f>CL10+CM10+CN10</f>
        <v>0</v>
      </c>
      <c r="CP10" s="22"/>
      <c r="CQ10" s="1"/>
      <c r="CR10" s="2"/>
      <c r="CS10" s="2"/>
      <c r="CT10" s="2"/>
      <c r="CU10" s="2"/>
      <c r="CV10" s="2"/>
      <c r="CW10" s="7">
        <f>CP10+CQ10</f>
        <v>0</v>
      </c>
      <c r="CX10" s="18">
        <f>CR10/2</f>
        <v>0</v>
      </c>
      <c r="CY10" s="6">
        <f>(CS10*3)+(CT10*5)+(CU10*5)+(CV10*20)</f>
        <v>0</v>
      </c>
      <c r="CZ10" s="19">
        <f>CW10+CX10+CY10</f>
        <v>0</v>
      </c>
      <c r="DA10" s="22"/>
      <c r="DB10" s="1"/>
      <c r="DC10" s="2"/>
      <c r="DD10" s="2"/>
      <c r="DE10" s="2"/>
      <c r="DF10" s="2"/>
      <c r="DG10" s="2"/>
      <c r="DH10" s="7">
        <f>DA10+DB10</f>
        <v>0</v>
      </c>
      <c r="DI10" s="18">
        <f>DC10/2</f>
        <v>0</v>
      </c>
      <c r="DJ10" s="6">
        <f>(DD10*3)+(DE10*5)+(DF10*5)+(DG10*20)</f>
        <v>0</v>
      </c>
      <c r="DK10" s="19">
        <f>DH10+DI10+DJ10</f>
        <v>0</v>
      </c>
    </row>
    <row r="11" spans="1:115" x14ac:dyDescent="0.2">
      <c r="A11" s="24">
        <v>9</v>
      </c>
      <c r="B11" s="55" t="s">
        <v>103</v>
      </c>
      <c r="C11" s="52"/>
      <c r="D11" s="52"/>
      <c r="E11" s="52"/>
      <c r="F11" s="52"/>
      <c r="G11" s="54" t="s">
        <v>31</v>
      </c>
      <c r="H11" s="20" t="str">
        <f>IF(AND(OR($H$2="Y",$J$2="Y"),K11&lt;5,L11&lt;5),IF(AND(K11=#REF!,L11=#REF!),#REF!+1,1),"")</f>
        <v/>
      </c>
      <c r="I11" s="70">
        <f t="shared" si="0"/>
        <v>3</v>
      </c>
      <c r="J11" s="16" t="e">
        <f>IF(AND($J$2="Y",L11&gt;0,OR(AND(H11=1,#REF!=10),AND(H11=2,#REF!=20),AND(H11=3,#REF!=30),AND(H11=4,H35=40),AND(H11=5,H44=50),AND(H11=6,H53=60),AND(H11=7,H62=70),AND(H11=8,H71=80),AND(H11=9,H80=90),AND(H11=10,H89=100))),VLOOKUP(L11-1,SortLookup!$A$13:$B$16,2,FALSE),"")</f>
        <v>#REF!</v>
      </c>
      <c r="K11" s="15" t="str">
        <f>IF(ISNA(VLOOKUP(F11,SortLookup!$A$1:$B$5,2,FALSE))," ",VLOOKUP(F11,SortLookup!$A$1:$B$5,2,FALSE))</f>
        <v xml:space="preserve"> </v>
      </c>
      <c r="L11" s="21" t="str">
        <f>IF(ISNA(VLOOKUP(G11,SortLookup!$A$7:$B$11,2,FALSE))," ",VLOOKUP(G11,SortLookup!$A$7:$B$11,2,FALSE))</f>
        <v xml:space="preserve"> </v>
      </c>
      <c r="M11" s="36">
        <f>N11+O11+P11</f>
        <v>137.69</v>
      </c>
      <c r="N11" s="37">
        <f>AD11+AQ11+BC11+BO11+CA11+CL11+CW11+DH11</f>
        <v>115.69</v>
      </c>
      <c r="O11" s="8">
        <f>AF11+AS11+BE11+BQ11+CC11+CN11+CY11+DJ11</f>
        <v>14</v>
      </c>
      <c r="P11" s="40">
        <f>Q11/2</f>
        <v>8</v>
      </c>
      <c r="Q11" s="41">
        <f>Y11+AL11+AX11+BJ11+BV11+CG11+CR11+DC11</f>
        <v>16</v>
      </c>
      <c r="R11" s="22">
        <v>10.46</v>
      </c>
      <c r="S11" s="1"/>
      <c r="T11" s="1"/>
      <c r="U11" s="1"/>
      <c r="V11" s="1"/>
      <c r="W11" s="1"/>
      <c r="X11" s="1"/>
      <c r="Y11" s="2"/>
      <c r="Z11" s="2"/>
      <c r="AA11" s="2"/>
      <c r="AB11" s="2"/>
      <c r="AC11" s="23"/>
      <c r="AD11" s="7">
        <f>R11+S11+T11+U11+V11+W11+X11</f>
        <v>10.46</v>
      </c>
      <c r="AE11" s="18">
        <f>Y11/2</f>
        <v>0</v>
      </c>
      <c r="AF11" s="6">
        <f>(Z11*3)+(AA11*5)+(AB11*5)+(AC11*20)</f>
        <v>0</v>
      </c>
      <c r="AG11" s="19">
        <f>AD11+AE11+AF11</f>
        <v>10.46</v>
      </c>
      <c r="AH11" s="22">
        <v>39.01</v>
      </c>
      <c r="AI11" s="1"/>
      <c r="AJ11" s="1"/>
      <c r="AK11" s="1"/>
      <c r="AL11" s="2">
        <v>4</v>
      </c>
      <c r="AM11" s="2">
        <v>1</v>
      </c>
      <c r="AN11" s="2"/>
      <c r="AO11" s="2">
        <v>1</v>
      </c>
      <c r="AP11" s="2"/>
      <c r="AQ11" s="7">
        <f>AI11+AJ11+AH11</f>
        <v>39.01</v>
      </c>
      <c r="AR11" s="18">
        <f>AL11/2</f>
        <v>2</v>
      </c>
      <c r="AS11" s="6">
        <f>(AM11*3)+(AN11*5)+(AO11*5)+(AP11*20)</f>
        <v>8</v>
      </c>
      <c r="AT11" s="19">
        <f>AQ11+AR11+AS11</f>
        <v>49.01</v>
      </c>
      <c r="AU11" s="22">
        <v>26.64</v>
      </c>
      <c r="AV11" s="1"/>
      <c r="AW11" s="1"/>
      <c r="AX11" s="2">
        <v>11</v>
      </c>
      <c r="AY11" s="2">
        <v>2</v>
      </c>
      <c r="AZ11" s="2"/>
      <c r="BA11" s="2"/>
      <c r="BB11" s="2"/>
      <c r="BC11" s="7">
        <f>AU11+AV11+AW11</f>
        <v>26.64</v>
      </c>
      <c r="BD11" s="18">
        <f>AX11/2</f>
        <v>5.5</v>
      </c>
      <c r="BE11" s="6">
        <f>(AY11*3)+(AZ11*5)+(BA11*5)+(BB11*20)</f>
        <v>6</v>
      </c>
      <c r="BF11" s="19">
        <f>BC11+BD11+BE11</f>
        <v>38.14</v>
      </c>
      <c r="BG11" s="22">
        <v>39.58</v>
      </c>
      <c r="BH11" s="1"/>
      <c r="BI11" s="1"/>
      <c r="BJ11" s="2">
        <v>1</v>
      </c>
      <c r="BK11" s="2"/>
      <c r="BL11" s="2"/>
      <c r="BM11" s="2"/>
      <c r="BN11" s="2"/>
      <c r="BO11" s="7">
        <f>BG11+BH11+BI11</f>
        <v>39.58</v>
      </c>
      <c r="BP11" s="18">
        <f>BJ11/2</f>
        <v>0.5</v>
      </c>
      <c r="BQ11" s="6">
        <f>(BK11*3)+(BL11*5)+(BM11*5)+(BN11*20)</f>
        <v>0</v>
      </c>
      <c r="BR11" s="19">
        <f>BO11+BP11+BQ11</f>
        <v>40.08</v>
      </c>
      <c r="BS11" s="22"/>
      <c r="BT11" s="1"/>
      <c r="BU11" s="1"/>
      <c r="BV11" s="2"/>
      <c r="BW11" s="2"/>
      <c r="BX11" s="2"/>
      <c r="BY11" s="2"/>
      <c r="BZ11" s="2"/>
      <c r="CA11" s="7">
        <f>BS11+BT11+BU11</f>
        <v>0</v>
      </c>
      <c r="CB11" s="18">
        <f>BV11/2</f>
        <v>0</v>
      </c>
      <c r="CC11" s="6">
        <f>(BW11*3)+(BX11*5)+(BY11*5)+(BZ11*20)</f>
        <v>0</v>
      </c>
      <c r="CD11" s="19">
        <f>CA11+CB11+CC11</f>
        <v>0</v>
      </c>
      <c r="CE11" s="22"/>
      <c r="CF11" s="1"/>
      <c r="CG11" s="2"/>
      <c r="CH11" s="2"/>
      <c r="CI11" s="2"/>
      <c r="CJ11" s="2"/>
      <c r="CK11" s="2"/>
      <c r="CL11" s="7">
        <f>CE11+CF11</f>
        <v>0</v>
      </c>
      <c r="CM11" s="18">
        <f>CG11/2</f>
        <v>0</v>
      </c>
      <c r="CN11" s="6">
        <f>(CH11*3)+(CI11*5)+(CJ11*5)+(CK11*20)</f>
        <v>0</v>
      </c>
      <c r="CO11" s="19">
        <f>CL11+CM11+CN11</f>
        <v>0</v>
      </c>
      <c r="CP11" s="22"/>
      <c r="CQ11" s="1"/>
      <c r="CR11" s="2"/>
      <c r="CS11" s="2"/>
      <c r="CT11" s="2"/>
      <c r="CU11" s="2"/>
      <c r="CV11" s="2"/>
      <c r="CW11" s="7">
        <f>CP11+CQ11</f>
        <v>0</v>
      </c>
      <c r="CX11" s="18">
        <f>CR11/2</f>
        <v>0</v>
      </c>
      <c r="CY11" s="6">
        <f>(CS11*3)+(CT11*5)+(CU11*5)+(CV11*20)</f>
        <v>0</v>
      </c>
      <c r="CZ11" s="19">
        <f>CW11+CX11+CY11</f>
        <v>0</v>
      </c>
      <c r="DA11" s="22"/>
      <c r="DB11" s="1"/>
      <c r="DC11" s="2"/>
      <c r="DD11" s="2"/>
      <c r="DE11" s="2"/>
      <c r="DF11" s="2"/>
      <c r="DG11" s="2"/>
      <c r="DH11" s="7">
        <f>DA11+DB11</f>
        <v>0</v>
      </c>
      <c r="DI11" s="18">
        <f>DC11/2</f>
        <v>0</v>
      </c>
      <c r="DJ11" s="6">
        <f>(DD11*3)+(DE11*5)+(DF11*5)+(DG11*20)</f>
        <v>0</v>
      </c>
      <c r="DK11" s="19">
        <f>DH11+DI11+DJ11</f>
        <v>0</v>
      </c>
    </row>
    <row r="12" spans="1:115" x14ac:dyDescent="0.2">
      <c r="A12" s="24">
        <v>10</v>
      </c>
      <c r="B12" s="55" t="s">
        <v>96</v>
      </c>
      <c r="C12" s="52"/>
      <c r="D12" s="52"/>
      <c r="E12" s="52"/>
      <c r="F12" s="52"/>
      <c r="G12" s="52" t="s">
        <v>31</v>
      </c>
      <c r="H12" s="20" t="str">
        <f>IF(AND(OR($H$2="Y",$J$2="Y"),K12&lt;5,L12&lt;5),IF(AND(K12=#REF!,L12=#REF!),#REF!+1,1),"")</f>
        <v/>
      </c>
      <c r="I12" s="70">
        <f t="shared" si="0"/>
        <v>1</v>
      </c>
      <c r="J12" s="16" t="e">
        <f>IF(AND($J$2="Y",L12&gt;0,OR(AND(H12=1,#REF!=10),AND(H12=2,#REF!=20),AND(H12=3,#REF!=30),AND(H12=4,H34=40),AND(H12=5,H43=50),AND(H12=6,H52=60),AND(H12=7,H61=70),AND(H12=8,H70=80),AND(H12=9,H79=90),AND(H12=10,H88=100))),VLOOKUP(L12-1,SortLookup!$A$13:$B$16,2,FALSE),"")</f>
        <v>#REF!</v>
      </c>
      <c r="K12" s="15" t="str">
        <f>IF(ISNA(VLOOKUP(F12,SortLookup!$A$1:$B$5,2,FALSE))," ",VLOOKUP(F12,SortLookup!$A$1:$B$5,2,FALSE))</f>
        <v xml:space="preserve"> </v>
      </c>
      <c r="L12" s="21" t="str">
        <f>IF(ISNA(VLOOKUP(G12,SortLookup!$A$7:$B$11,2,FALSE))," ",VLOOKUP(G12,SortLookup!$A$7:$B$11,2,FALSE))</f>
        <v xml:space="preserve"> </v>
      </c>
      <c r="M12" s="36">
        <f>N12+O12+P12</f>
        <v>144.32</v>
      </c>
      <c r="N12" s="37">
        <f>AD12+AQ12+BC12+BO12+CA12+CL12+CW12+DH12</f>
        <v>130.82</v>
      </c>
      <c r="O12" s="8">
        <f>AF12+AS12+BE12+BQ12+CC12+CN12+CY12+DJ12</f>
        <v>3</v>
      </c>
      <c r="P12" s="40">
        <f>Q12/2</f>
        <v>10.5</v>
      </c>
      <c r="Q12" s="41">
        <f>Y12+AL12+AX12+BJ12+BV12+CG12+CR12+DC12</f>
        <v>21</v>
      </c>
      <c r="R12" s="22">
        <v>10.52</v>
      </c>
      <c r="S12" s="1"/>
      <c r="T12" s="1"/>
      <c r="U12" s="1"/>
      <c r="V12" s="1"/>
      <c r="W12" s="1"/>
      <c r="X12" s="1"/>
      <c r="Y12" s="2"/>
      <c r="Z12" s="2">
        <v>1</v>
      </c>
      <c r="AA12" s="2"/>
      <c r="AB12" s="2"/>
      <c r="AC12" s="23"/>
      <c r="AD12" s="7">
        <f>R12+S12+T12+U12+V12+W12+X12</f>
        <v>10.52</v>
      </c>
      <c r="AE12" s="18">
        <f>Y12/2</f>
        <v>0</v>
      </c>
      <c r="AF12" s="6">
        <f>(Z12*3)+(AA12*5)+(AB12*5)+(AC12*20)</f>
        <v>3</v>
      </c>
      <c r="AG12" s="19">
        <f>AD12+AE12+AF12</f>
        <v>13.52</v>
      </c>
      <c r="AH12" s="22">
        <v>45.82</v>
      </c>
      <c r="AI12" s="1"/>
      <c r="AJ12" s="1"/>
      <c r="AK12" s="1"/>
      <c r="AL12" s="2">
        <v>4</v>
      </c>
      <c r="AM12" s="2"/>
      <c r="AN12" s="2"/>
      <c r="AO12" s="2"/>
      <c r="AP12" s="2"/>
      <c r="AQ12" s="7">
        <f>AI12+AJ12+AH12</f>
        <v>45.82</v>
      </c>
      <c r="AR12" s="18">
        <f>AL12/2</f>
        <v>2</v>
      </c>
      <c r="AS12" s="6">
        <f>(AM12*3)+(AN12*5)+(AO12*5)+(AP12*20)</f>
        <v>0</v>
      </c>
      <c r="AT12" s="19">
        <f>AQ12+AR12+AS12</f>
        <v>47.82</v>
      </c>
      <c r="AU12" s="22">
        <v>34.74</v>
      </c>
      <c r="AV12" s="1"/>
      <c r="AW12" s="1"/>
      <c r="AX12" s="2">
        <v>16</v>
      </c>
      <c r="AY12" s="2"/>
      <c r="AZ12" s="2"/>
      <c r="BA12" s="2"/>
      <c r="BB12" s="2"/>
      <c r="BC12" s="7">
        <f>AU12+AV12+AW12</f>
        <v>34.74</v>
      </c>
      <c r="BD12" s="18">
        <f>AX12/2</f>
        <v>8</v>
      </c>
      <c r="BE12" s="6">
        <f>(AY12*3)+(AZ12*5)+(BA12*5)+(BB12*20)</f>
        <v>0</v>
      </c>
      <c r="BF12" s="19">
        <f>BC12+BD12+BE12</f>
        <v>42.74</v>
      </c>
      <c r="BG12" s="22">
        <v>39.74</v>
      </c>
      <c r="BH12" s="1"/>
      <c r="BI12" s="1"/>
      <c r="BJ12" s="2">
        <v>1</v>
      </c>
      <c r="BK12" s="2"/>
      <c r="BL12" s="2"/>
      <c r="BM12" s="2"/>
      <c r="BN12" s="2"/>
      <c r="BO12" s="7">
        <f>BG12+BH12+BI12</f>
        <v>39.74</v>
      </c>
      <c r="BP12" s="18">
        <f>BJ12/2</f>
        <v>0.5</v>
      </c>
      <c r="BQ12" s="6">
        <f>(BK12*3)+(BL12*5)+(BM12*5)+(BN12*20)</f>
        <v>0</v>
      </c>
      <c r="BR12" s="19">
        <f>BO12+BP12+BQ12</f>
        <v>40.24</v>
      </c>
      <c r="BS12" s="22"/>
      <c r="BT12" s="1"/>
      <c r="BU12" s="1"/>
      <c r="BV12" s="2"/>
      <c r="BW12" s="2"/>
      <c r="BX12" s="2"/>
      <c r="BY12" s="2"/>
      <c r="BZ12" s="2"/>
      <c r="CA12" s="7">
        <f>BS12+BT12+BU12</f>
        <v>0</v>
      </c>
      <c r="CB12" s="18">
        <f>BV12/2</f>
        <v>0</v>
      </c>
      <c r="CC12" s="6">
        <f>(BW12*3)+(BX12*5)+(BY12*5)+(BZ12*20)</f>
        <v>0</v>
      </c>
      <c r="CD12" s="19">
        <f>CA12+CB12+CC12</f>
        <v>0</v>
      </c>
      <c r="CE12" s="22"/>
      <c r="CF12" s="1"/>
      <c r="CG12" s="2"/>
      <c r="CH12" s="2"/>
      <c r="CI12" s="2"/>
      <c r="CJ12" s="2"/>
      <c r="CK12" s="2"/>
      <c r="CL12" s="7">
        <f>CE12+CF12</f>
        <v>0</v>
      </c>
      <c r="CM12" s="18">
        <f>CG12/2</f>
        <v>0</v>
      </c>
      <c r="CN12" s="6">
        <f>(CH12*3)+(CI12*5)+(CJ12*5)+(CK12*20)</f>
        <v>0</v>
      </c>
      <c r="CO12" s="19">
        <f>CL12+CM12+CN12</f>
        <v>0</v>
      </c>
      <c r="CP12" s="22"/>
      <c r="CQ12" s="1"/>
      <c r="CR12" s="2"/>
      <c r="CS12" s="2"/>
      <c r="CT12" s="2"/>
      <c r="CU12" s="2"/>
      <c r="CV12" s="2"/>
      <c r="CW12" s="7">
        <f>CP12+CQ12</f>
        <v>0</v>
      </c>
      <c r="CX12" s="18">
        <f>CR12/2</f>
        <v>0</v>
      </c>
      <c r="CY12" s="6">
        <f>(CS12*3)+(CT12*5)+(CU12*5)+(CV12*20)</f>
        <v>0</v>
      </c>
      <c r="CZ12" s="19">
        <f>CW12+CX12+CY12</f>
        <v>0</v>
      </c>
      <c r="DA12" s="22"/>
      <c r="DB12" s="1"/>
      <c r="DC12" s="2"/>
      <c r="DD12" s="2"/>
      <c r="DE12" s="2"/>
      <c r="DF12" s="2"/>
      <c r="DG12" s="2"/>
      <c r="DH12" s="7">
        <f>DA12+DB12</f>
        <v>0</v>
      </c>
      <c r="DI12" s="18">
        <f>DC12/2</f>
        <v>0</v>
      </c>
      <c r="DJ12" s="6">
        <f>(DD12*3)+(DE12*5)+(DF12*5)+(DG12*20)</f>
        <v>0</v>
      </c>
      <c r="DK12" s="19">
        <f>DH12+DI12+DJ12</f>
        <v>0</v>
      </c>
    </row>
    <row r="13" spans="1:115" x14ac:dyDescent="0.2">
      <c r="A13" s="24">
        <v>11</v>
      </c>
      <c r="B13" s="58" t="s">
        <v>85</v>
      </c>
      <c r="C13" s="52"/>
      <c r="D13" s="52"/>
      <c r="E13" s="52"/>
      <c r="F13" s="52"/>
      <c r="G13" s="52" t="s">
        <v>32</v>
      </c>
      <c r="H13" s="20" t="str">
        <f>IF(AND(OR($H$2="Y",$J$2="Y"),K13&lt;5,L13&lt;5),IF(AND(K13=#REF!,L13=#REF!),#REF!+1,1),"")</f>
        <v/>
      </c>
      <c r="I13" s="70">
        <f t="shared" si="0"/>
        <v>1</v>
      </c>
      <c r="J13" s="16" t="e">
        <f>IF(AND($J$2="Y",L13&gt;0,OR(AND(H13=1,#REF!=10),AND(H13=2,#REF!=20),AND(H13=3,#REF!=30),AND(H13=4,H33=40),AND(H13=5,H42=50),AND(H13=6,H51=60),AND(H13=7,H60=70),AND(H13=8,H69=80),AND(H13=9,H78=90),AND(H13=10,H87=100))),VLOOKUP(L13-1,SortLookup!$A$13:$B$16,2,FALSE),"")</f>
        <v>#REF!</v>
      </c>
      <c r="K13" s="15" t="str">
        <f>IF(ISNA(VLOOKUP(F13,SortLookup!$A$1:$B$5,2,FALSE))," ",VLOOKUP(F13,SortLookup!$A$1:$B$5,2,FALSE))</f>
        <v xml:space="preserve"> </v>
      </c>
      <c r="L13" s="21" t="str">
        <f>IF(ISNA(VLOOKUP(G13,SortLookup!$A$7:$B$11,2,FALSE))," ",VLOOKUP(G13,SortLookup!$A$7:$B$11,2,FALSE))</f>
        <v xml:space="preserve"> </v>
      </c>
      <c r="M13" s="36">
        <f>N13+O13+P13</f>
        <v>153.25</v>
      </c>
      <c r="N13" s="37">
        <f>AD13+AQ13+BC13+BO13+CA13+CL13+CW13+DH13</f>
        <v>108.25</v>
      </c>
      <c r="O13" s="8">
        <f>AF13+AS13+BE13+BQ13+CC13+CN13+CY13+DJ13</f>
        <v>13</v>
      </c>
      <c r="P13" s="40">
        <f>Q13/2</f>
        <v>32</v>
      </c>
      <c r="Q13" s="41">
        <f>Y13+AL13+AX13+BJ13+BV13+CG13+CR13+DC13</f>
        <v>64</v>
      </c>
      <c r="R13" s="22">
        <v>5.95</v>
      </c>
      <c r="S13" s="1"/>
      <c r="T13" s="1"/>
      <c r="U13" s="1"/>
      <c r="V13" s="1"/>
      <c r="W13" s="1"/>
      <c r="X13" s="1"/>
      <c r="Y13" s="2">
        <v>11</v>
      </c>
      <c r="Z13" s="2"/>
      <c r="AA13" s="2"/>
      <c r="AB13" s="2"/>
      <c r="AC13" s="23"/>
      <c r="AD13" s="7">
        <f>R13+S13+T13+U13+V13+W13+X13</f>
        <v>5.95</v>
      </c>
      <c r="AE13" s="18">
        <f>Y13/2</f>
        <v>5.5</v>
      </c>
      <c r="AF13" s="6">
        <f>(Z13*3)+(AA13*5)+(AB13*5)+(AC13*20)</f>
        <v>0</v>
      </c>
      <c r="AG13" s="19">
        <f>AD13+AE13+AF13</f>
        <v>11.45</v>
      </c>
      <c r="AH13" s="22">
        <v>36.869999999999997</v>
      </c>
      <c r="AI13" s="1"/>
      <c r="AJ13" s="1"/>
      <c r="AK13" s="1"/>
      <c r="AL13" s="2">
        <v>10</v>
      </c>
      <c r="AM13" s="2"/>
      <c r="AN13" s="2"/>
      <c r="AO13" s="2">
        <v>1</v>
      </c>
      <c r="AP13" s="2"/>
      <c r="AQ13" s="7">
        <f>AI13+AJ13+AH13</f>
        <v>36.869999999999997</v>
      </c>
      <c r="AR13" s="18">
        <f>AL13/2</f>
        <v>5</v>
      </c>
      <c r="AS13" s="6">
        <f>(AM13*3)+(AN13*5)+(AO13*5)+(AP13*20)</f>
        <v>5</v>
      </c>
      <c r="AT13" s="19">
        <f>AQ13+AR13+AS13</f>
        <v>46.87</v>
      </c>
      <c r="AU13" s="22">
        <v>36.130000000000003</v>
      </c>
      <c r="AV13" s="1"/>
      <c r="AW13" s="1"/>
      <c r="AX13" s="2">
        <v>36</v>
      </c>
      <c r="AY13" s="2">
        <v>1</v>
      </c>
      <c r="AZ13" s="2">
        <v>1</v>
      </c>
      <c r="BA13" s="2"/>
      <c r="BB13" s="2"/>
      <c r="BC13" s="7">
        <f>AU13+AV13+AW13</f>
        <v>36.130000000000003</v>
      </c>
      <c r="BD13" s="18">
        <f>AX13/2</f>
        <v>18</v>
      </c>
      <c r="BE13" s="6">
        <f>(AY13*3)+(AZ13*5)+(BA13*5)+(BB13*20)</f>
        <v>8</v>
      </c>
      <c r="BF13" s="19">
        <f>BC13+BD13+BE13</f>
        <v>62.13</v>
      </c>
      <c r="BG13" s="22">
        <v>29.3</v>
      </c>
      <c r="BH13" s="1"/>
      <c r="BI13" s="1"/>
      <c r="BJ13" s="2">
        <v>7</v>
      </c>
      <c r="BK13" s="2"/>
      <c r="BL13" s="2"/>
      <c r="BM13" s="2"/>
      <c r="BN13" s="2"/>
      <c r="BO13" s="7">
        <f>BG13+BH13+BI13</f>
        <v>29.3</v>
      </c>
      <c r="BP13" s="18">
        <f>BJ13/2</f>
        <v>3.5</v>
      </c>
      <c r="BQ13" s="6">
        <f>(BK13*3)+(BL13*5)+(BM13*5)+(BN13*20)</f>
        <v>0</v>
      </c>
      <c r="BR13" s="19">
        <f>BO13+BP13+BQ13</f>
        <v>32.799999999999997</v>
      </c>
      <c r="BS13" s="22"/>
      <c r="BT13" s="1"/>
      <c r="BU13" s="1"/>
      <c r="BV13" s="2"/>
      <c r="BW13" s="2"/>
      <c r="BX13" s="2"/>
      <c r="BY13" s="2"/>
      <c r="BZ13" s="2"/>
      <c r="CA13" s="7">
        <f>BS13+BT13+BU13</f>
        <v>0</v>
      </c>
      <c r="CB13" s="18">
        <f>BV13/2</f>
        <v>0</v>
      </c>
      <c r="CC13" s="6">
        <f>(BW13*3)+(BX13*5)+(BY13*5)+(BZ13*20)</f>
        <v>0</v>
      </c>
      <c r="CD13" s="19">
        <f>CA13+CB13+CC13</f>
        <v>0</v>
      </c>
      <c r="CE13" s="22"/>
      <c r="CF13" s="1"/>
      <c r="CG13" s="2"/>
      <c r="CH13" s="2"/>
      <c r="CI13" s="2"/>
      <c r="CJ13" s="2"/>
      <c r="CK13" s="2"/>
      <c r="CL13" s="7">
        <f>CE13+CF13</f>
        <v>0</v>
      </c>
      <c r="CM13" s="18">
        <f>CG13/2</f>
        <v>0</v>
      </c>
      <c r="CN13" s="6">
        <f>(CH13*3)+(CI13*5)+(CJ13*5)+(CK13*20)</f>
        <v>0</v>
      </c>
      <c r="CO13" s="19">
        <f>CL13+CM13+CN13</f>
        <v>0</v>
      </c>
      <c r="CP13" s="22"/>
      <c r="CQ13" s="1"/>
      <c r="CR13" s="2"/>
      <c r="CS13" s="2"/>
      <c r="CT13" s="2"/>
      <c r="CU13" s="2"/>
      <c r="CV13" s="2"/>
      <c r="CW13" s="7">
        <f>CP13+CQ13</f>
        <v>0</v>
      </c>
      <c r="CX13" s="18">
        <f>CR13/2</f>
        <v>0</v>
      </c>
      <c r="CY13" s="6">
        <f>(CS13*3)+(CT13*5)+(CU13*5)+(CV13*20)</f>
        <v>0</v>
      </c>
      <c r="CZ13" s="19">
        <f>CW13+CX13+CY13</f>
        <v>0</v>
      </c>
      <c r="DA13" s="22"/>
      <c r="DB13" s="1"/>
      <c r="DC13" s="2"/>
      <c r="DD13" s="2"/>
      <c r="DE13" s="2"/>
      <c r="DF13" s="2"/>
      <c r="DG13" s="2"/>
      <c r="DH13" s="7">
        <f>DA13+DB13</f>
        <v>0</v>
      </c>
      <c r="DI13" s="18">
        <f>DC13/2</f>
        <v>0</v>
      </c>
      <c r="DJ13" s="6">
        <f>(DD13*3)+(DE13*5)+(DF13*5)+(DG13*20)</f>
        <v>0</v>
      </c>
      <c r="DK13" s="19">
        <f>DH13+DI13+DJ13</f>
        <v>0</v>
      </c>
    </row>
    <row r="14" spans="1:115" x14ac:dyDescent="0.2">
      <c r="A14" s="24">
        <v>12</v>
      </c>
      <c r="B14" s="55" t="s">
        <v>107</v>
      </c>
      <c r="C14" s="52"/>
      <c r="D14" s="52"/>
      <c r="E14" s="52"/>
      <c r="F14" s="52"/>
      <c r="G14" s="52" t="s">
        <v>31</v>
      </c>
      <c r="H14" s="20" t="str">
        <f>IF(AND(OR($H$2="Y",$J$2="Y"),K14&lt;5,L14&lt;5),IF(AND(K14=#REF!,L14=#REF!),#REF!+1,1),"")</f>
        <v/>
      </c>
      <c r="I14" s="70">
        <f t="shared" si="0"/>
        <v>3</v>
      </c>
      <c r="J14" s="16" t="e">
        <f>IF(AND($J$2="Y",L14&gt;0,OR(AND(H14=1,#REF!=10),AND(H14=2,#REF!=20),AND(H14=3,#REF!=30),AND(H14=4,H35=40),AND(H14=5,H44=50),AND(H14=6,H53=60),AND(H14=7,H62=70),AND(H14=8,H71=80),AND(H14=9,H80=90),AND(H14=10,H89=100))),VLOOKUP(L14-1,SortLookup!$A$13:$B$16,2,FALSE),"")</f>
        <v>#REF!</v>
      </c>
      <c r="K14" s="15" t="str">
        <f>IF(ISNA(VLOOKUP(F14,SortLookup!$A$1:$B$5,2,FALSE))," ",VLOOKUP(F14,SortLookup!$A$1:$B$5,2,FALSE))</f>
        <v xml:space="preserve"> </v>
      </c>
      <c r="L14" s="21" t="str">
        <f>IF(ISNA(VLOOKUP(G14,SortLookup!$A$7:$B$11,2,FALSE))," ",VLOOKUP(G14,SortLookup!$A$7:$B$11,2,FALSE))</f>
        <v xml:space="preserve"> </v>
      </c>
      <c r="M14" s="36">
        <f>N14+O14+P14</f>
        <v>163.01</v>
      </c>
      <c r="N14" s="37">
        <f>AD14+AQ14+BC14+BO14+CA14+CL14+CW14+DH14</f>
        <v>131.51</v>
      </c>
      <c r="O14" s="8">
        <f>AF14+AS14+BE14+BQ14+CC14+CN14+CY14+DJ14</f>
        <v>14</v>
      </c>
      <c r="P14" s="40">
        <f>Q14/2</f>
        <v>17.5</v>
      </c>
      <c r="Q14" s="41">
        <f>Y14+AL14+AX14+BJ14+BV14+CG14+CR14+DC14</f>
        <v>35</v>
      </c>
      <c r="R14" s="22">
        <v>14.82</v>
      </c>
      <c r="S14" s="1"/>
      <c r="T14" s="1"/>
      <c r="U14" s="1"/>
      <c r="V14" s="1"/>
      <c r="W14" s="1"/>
      <c r="X14" s="1"/>
      <c r="Y14" s="2">
        <v>2</v>
      </c>
      <c r="Z14" s="2">
        <v>1</v>
      </c>
      <c r="AA14" s="2"/>
      <c r="AB14" s="2">
        <v>1</v>
      </c>
      <c r="AC14" s="23"/>
      <c r="AD14" s="7">
        <f>R14+S14+T14+U14+V14+W14+X14</f>
        <v>14.82</v>
      </c>
      <c r="AE14" s="18">
        <f>Y14/2</f>
        <v>1</v>
      </c>
      <c r="AF14" s="6">
        <f>(Z14*3)+(AA14*5)+(AB14*5)+(AC14*20)</f>
        <v>8</v>
      </c>
      <c r="AG14" s="19">
        <f>AD14+AE14+AF14</f>
        <v>23.82</v>
      </c>
      <c r="AH14" s="22">
        <v>49.25</v>
      </c>
      <c r="AI14" s="1"/>
      <c r="AJ14" s="1"/>
      <c r="AK14" s="1"/>
      <c r="AL14" s="2">
        <v>11</v>
      </c>
      <c r="AM14" s="2"/>
      <c r="AN14" s="2"/>
      <c r="AO14" s="2"/>
      <c r="AP14" s="2"/>
      <c r="AQ14" s="7">
        <f>AI14+AJ14+AH14</f>
        <v>49.25</v>
      </c>
      <c r="AR14" s="18">
        <f>AL14/2</f>
        <v>5.5</v>
      </c>
      <c r="AS14" s="6">
        <f>(AM14*3)+(AN14*5)+(AO14*5)+(AP14*20)</f>
        <v>0</v>
      </c>
      <c r="AT14" s="19">
        <f>AQ14+AR14+AS14</f>
        <v>54.75</v>
      </c>
      <c r="AU14" s="22">
        <v>40.29</v>
      </c>
      <c r="AV14" s="1"/>
      <c r="AW14" s="1"/>
      <c r="AX14" s="2">
        <v>13</v>
      </c>
      <c r="AY14" s="2">
        <v>1</v>
      </c>
      <c r="AZ14" s="2"/>
      <c r="BA14" s="2"/>
      <c r="BB14" s="2"/>
      <c r="BC14" s="7">
        <f>AU14+AV14+AW14</f>
        <v>40.29</v>
      </c>
      <c r="BD14" s="18">
        <f>AX14/2</f>
        <v>6.5</v>
      </c>
      <c r="BE14" s="6">
        <f>(AY14*3)+(AZ14*5)+(BA14*5)+(BB14*20)</f>
        <v>3</v>
      </c>
      <c r="BF14" s="19">
        <f>BC14+BD14+BE14</f>
        <v>49.79</v>
      </c>
      <c r="BG14" s="22">
        <v>27.15</v>
      </c>
      <c r="BH14" s="1"/>
      <c r="BI14" s="1"/>
      <c r="BJ14" s="2">
        <v>9</v>
      </c>
      <c r="BK14" s="2">
        <v>1</v>
      </c>
      <c r="BL14" s="2"/>
      <c r="BM14" s="2"/>
      <c r="BN14" s="2"/>
      <c r="BO14" s="7">
        <f>BG14+BH14+BI14</f>
        <v>27.15</v>
      </c>
      <c r="BP14" s="18">
        <f>BJ14/2</f>
        <v>4.5</v>
      </c>
      <c r="BQ14" s="6">
        <f>(BK14*3)+(BL14*5)+(BM14*5)+(BN14*20)</f>
        <v>3</v>
      </c>
      <c r="BR14" s="19">
        <f>BO14+BP14+BQ14</f>
        <v>34.65</v>
      </c>
      <c r="BS14" s="22"/>
      <c r="BT14" s="1"/>
      <c r="BU14" s="1"/>
      <c r="BV14" s="2"/>
      <c r="BW14" s="2"/>
      <c r="BX14" s="2"/>
      <c r="BY14" s="2"/>
      <c r="BZ14" s="2"/>
      <c r="CA14" s="7">
        <f>BS14+BT14+BU14</f>
        <v>0</v>
      </c>
      <c r="CB14" s="18">
        <f>BV14/2</f>
        <v>0</v>
      </c>
      <c r="CC14" s="6">
        <f>(BW14*3)+(BX14*5)+(BY14*5)+(BZ14*20)</f>
        <v>0</v>
      </c>
      <c r="CD14" s="19">
        <f>CA14+CB14+CC14</f>
        <v>0</v>
      </c>
      <c r="CE14" s="22"/>
      <c r="CF14" s="1"/>
      <c r="CG14" s="2"/>
      <c r="CH14" s="2"/>
      <c r="CI14" s="2"/>
      <c r="CJ14" s="2"/>
      <c r="CK14" s="2"/>
      <c r="CL14" s="7">
        <f>CE14+CF14</f>
        <v>0</v>
      </c>
      <c r="CM14" s="18">
        <f>CG14/2</f>
        <v>0</v>
      </c>
      <c r="CN14" s="6">
        <f>(CH14*3)+(CI14*5)+(CJ14*5)+(CK14*20)</f>
        <v>0</v>
      </c>
      <c r="CO14" s="19">
        <f>CL14+CM14+CN14</f>
        <v>0</v>
      </c>
      <c r="CP14" s="22"/>
      <c r="CQ14" s="1"/>
      <c r="CR14" s="2"/>
      <c r="CS14" s="2"/>
      <c r="CT14" s="2"/>
      <c r="CU14" s="2"/>
      <c r="CV14" s="2"/>
      <c r="CW14" s="7">
        <f>CP14+CQ14</f>
        <v>0</v>
      </c>
      <c r="CX14" s="18">
        <f>CR14/2</f>
        <v>0</v>
      </c>
      <c r="CY14" s="6">
        <f>(CS14*3)+(CT14*5)+(CU14*5)+(CV14*20)</f>
        <v>0</v>
      </c>
      <c r="CZ14" s="19">
        <f>CW14+CX14+CY14</f>
        <v>0</v>
      </c>
      <c r="DA14" s="22"/>
      <c r="DB14" s="1"/>
      <c r="DC14" s="2"/>
      <c r="DD14" s="2"/>
      <c r="DE14" s="2"/>
      <c r="DF14" s="2"/>
      <c r="DG14" s="2"/>
      <c r="DH14" s="7">
        <f>DA14+DB14</f>
        <v>0</v>
      </c>
      <c r="DI14" s="18">
        <f>DC14/2</f>
        <v>0</v>
      </c>
      <c r="DJ14" s="6">
        <f>(DD14*3)+(DE14*5)+(DF14*5)+(DG14*20)</f>
        <v>0</v>
      </c>
      <c r="DK14" s="19">
        <f>DH14+DI14+DJ14</f>
        <v>0</v>
      </c>
    </row>
    <row r="15" spans="1:115" x14ac:dyDescent="0.2">
      <c r="A15" s="24">
        <v>13</v>
      </c>
      <c r="B15" s="55" t="s">
        <v>102</v>
      </c>
      <c r="C15" s="52"/>
      <c r="D15" s="52"/>
      <c r="E15" s="52"/>
      <c r="F15" s="52"/>
      <c r="G15" s="54" t="s">
        <v>86</v>
      </c>
      <c r="H15" s="20" t="str">
        <f>IF(AND(OR($H$2="Y",$J$2="Y"),K15&lt;5,L15&lt;5),IF(AND(K15=#REF!,L15=#REF!),#REF!+1,1),"")</f>
        <v/>
      </c>
      <c r="I15" s="70">
        <f t="shared" si="0"/>
        <v>1</v>
      </c>
      <c r="J15" s="16" t="e">
        <f>IF(AND($J$2="Y",L15&gt;0,OR(AND(H15=1,#REF!=10),AND(H15=2,#REF!=20),AND(H15=3,#REF!=30),AND(H15=4,H38=40),AND(H15=5,H47=50),AND(H15=6,H56=60),AND(H15=7,H65=70),AND(H15=8,H74=80),AND(H15=9,H83=90),AND(H15=10,H92=100))),VLOOKUP(L15-1,SortLookup!$A$13:$B$16,2,FALSE),"")</f>
        <v>#REF!</v>
      </c>
      <c r="K15" s="15" t="str">
        <f>IF(ISNA(VLOOKUP(F15,SortLookup!$A$1:$B$5,2,FALSE))," ",VLOOKUP(F15,SortLookup!$A$1:$B$5,2,FALSE))</f>
        <v xml:space="preserve"> </v>
      </c>
      <c r="L15" s="21" t="str">
        <f>IF(ISNA(VLOOKUP(G15,SortLookup!$A$7:$B$11,2,FALSE))," ",VLOOKUP(G15,SortLookup!$A$7:$B$11,2,FALSE))</f>
        <v xml:space="preserve"> </v>
      </c>
      <c r="M15" s="36">
        <f>N15+O15+P15</f>
        <v>163.26</v>
      </c>
      <c r="N15" s="37">
        <f>AD15+AQ15+BC15+BO15+CA15+CL15+CW15+DH15</f>
        <v>144.76</v>
      </c>
      <c r="O15" s="8">
        <f>AF15+AS15+BE15+BQ15+CC15+CN15+CY15+DJ15</f>
        <v>3</v>
      </c>
      <c r="P15" s="40">
        <f>Q15/2</f>
        <v>15.5</v>
      </c>
      <c r="Q15" s="41">
        <f>Y15+AL15+AX15+BJ15+BV15+CG15+CR15+DC15</f>
        <v>31</v>
      </c>
      <c r="R15" s="22">
        <v>10.220000000000001</v>
      </c>
      <c r="S15" s="1"/>
      <c r="T15" s="1"/>
      <c r="U15" s="1"/>
      <c r="V15" s="1"/>
      <c r="W15" s="1"/>
      <c r="X15" s="1"/>
      <c r="Y15" s="2">
        <v>2</v>
      </c>
      <c r="Z15" s="2"/>
      <c r="AA15" s="2"/>
      <c r="AB15" s="2"/>
      <c r="AC15" s="23"/>
      <c r="AD15" s="7">
        <f>R15+S15+T15+U15+V15+W15+X15</f>
        <v>10.220000000000001</v>
      </c>
      <c r="AE15" s="18">
        <f>Y15/2</f>
        <v>1</v>
      </c>
      <c r="AF15" s="6">
        <f>(Z15*3)+(AA15*5)+(AB15*5)+(AC15*20)</f>
        <v>0</v>
      </c>
      <c r="AG15" s="19">
        <f>AD15+AE15+AF15</f>
        <v>11.22</v>
      </c>
      <c r="AH15" s="22">
        <v>68.069999999999993</v>
      </c>
      <c r="AI15" s="1"/>
      <c r="AJ15" s="1"/>
      <c r="AK15" s="1"/>
      <c r="AL15" s="2">
        <v>14</v>
      </c>
      <c r="AM15" s="2"/>
      <c r="AN15" s="2"/>
      <c r="AO15" s="2"/>
      <c r="AP15" s="2"/>
      <c r="AQ15" s="7">
        <f>AI15+AJ15+AH15</f>
        <v>68.069999999999993</v>
      </c>
      <c r="AR15" s="18">
        <f>AL15/2</f>
        <v>7</v>
      </c>
      <c r="AS15" s="6">
        <f>(AM15*3)+(AN15*5)+(AO15*5)+(AP15*20)</f>
        <v>0</v>
      </c>
      <c r="AT15" s="19">
        <f>AQ15+AR15+AS15</f>
        <v>75.069999999999993</v>
      </c>
      <c r="AU15" s="22">
        <v>30.47</v>
      </c>
      <c r="AV15" s="1"/>
      <c r="AW15" s="1"/>
      <c r="AX15" s="2">
        <v>15</v>
      </c>
      <c r="AY15" s="2">
        <v>1</v>
      </c>
      <c r="AZ15" s="2"/>
      <c r="BA15" s="2"/>
      <c r="BB15" s="2"/>
      <c r="BC15" s="7">
        <f>AU15+AV15+AW15</f>
        <v>30.47</v>
      </c>
      <c r="BD15" s="18">
        <f>AX15/2</f>
        <v>7.5</v>
      </c>
      <c r="BE15" s="6">
        <f>(AY15*3)+(AZ15*5)+(BA15*5)+(BB15*20)</f>
        <v>3</v>
      </c>
      <c r="BF15" s="19">
        <f>BC15+BD15+BE15</f>
        <v>40.97</v>
      </c>
      <c r="BG15" s="22">
        <v>36</v>
      </c>
      <c r="BH15" s="1"/>
      <c r="BI15" s="1"/>
      <c r="BJ15" s="2"/>
      <c r="BK15" s="2"/>
      <c r="BL15" s="2"/>
      <c r="BM15" s="2"/>
      <c r="BN15" s="2"/>
      <c r="BO15" s="7">
        <f>BG15+BH15+BI15</f>
        <v>36</v>
      </c>
      <c r="BP15" s="18">
        <f>BJ15/2</f>
        <v>0</v>
      </c>
      <c r="BQ15" s="6">
        <f>(BK15*3)+(BL15*5)+(BM15*5)+(BN15*20)</f>
        <v>0</v>
      </c>
      <c r="BR15" s="19">
        <f>BO15+BP15+BQ15</f>
        <v>36</v>
      </c>
      <c r="BS15" s="22"/>
      <c r="BT15" s="1"/>
      <c r="BU15" s="1"/>
      <c r="BV15" s="2"/>
      <c r="BW15" s="2"/>
      <c r="BX15" s="2"/>
      <c r="BY15" s="2"/>
      <c r="BZ15" s="2"/>
      <c r="CA15" s="7">
        <f>BS15+BT15+BU15</f>
        <v>0</v>
      </c>
      <c r="CB15" s="18">
        <f>BV15/2</f>
        <v>0</v>
      </c>
      <c r="CC15" s="6">
        <f>(BW15*3)+(BX15*5)+(BY15*5)+(BZ15*20)</f>
        <v>0</v>
      </c>
      <c r="CD15" s="19">
        <f>CA15+CB15+CC15</f>
        <v>0</v>
      </c>
      <c r="CE15" s="22"/>
      <c r="CF15" s="1"/>
      <c r="CG15" s="2"/>
      <c r="CH15" s="2"/>
      <c r="CI15" s="2"/>
      <c r="CJ15" s="2"/>
      <c r="CK15" s="2"/>
      <c r="CL15" s="7">
        <f>CE15+CF15</f>
        <v>0</v>
      </c>
      <c r="CM15" s="18">
        <f>CG15/2</f>
        <v>0</v>
      </c>
      <c r="CN15" s="6">
        <f>(CH15*3)+(CI15*5)+(CJ15*5)+(CK15*20)</f>
        <v>0</v>
      </c>
      <c r="CO15" s="19">
        <f>CL15+CM15+CN15</f>
        <v>0</v>
      </c>
      <c r="CP15" s="22"/>
      <c r="CQ15" s="1"/>
      <c r="CR15" s="2"/>
      <c r="CS15" s="2"/>
      <c r="CT15" s="2"/>
      <c r="CU15" s="2"/>
      <c r="CV15" s="2"/>
      <c r="CW15" s="7">
        <f>CP15+CQ15</f>
        <v>0</v>
      </c>
      <c r="CX15" s="18">
        <f>CR15/2</f>
        <v>0</v>
      </c>
      <c r="CY15" s="6">
        <f>(CS15*3)+(CT15*5)+(CU15*5)+(CV15*20)</f>
        <v>0</v>
      </c>
      <c r="CZ15" s="19">
        <f>CW15+CX15+CY15</f>
        <v>0</v>
      </c>
      <c r="DA15" s="22"/>
      <c r="DB15" s="1"/>
      <c r="DC15" s="2"/>
      <c r="DD15" s="2"/>
      <c r="DE15" s="2"/>
      <c r="DF15" s="2"/>
      <c r="DG15" s="2"/>
      <c r="DH15" s="7">
        <f>DA15+DB15</f>
        <v>0</v>
      </c>
      <c r="DI15" s="18">
        <f>DC15/2</f>
        <v>0</v>
      </c>
      <c r="DJ15" s="6">
        <f>(DD15*3)+(DE15*5)+(DF15*5)+(DG15*20)</f>
        <v>0</v>
      </c>
      <c r="DK15" s="19">
        <f>DH15+DI15+DJ15</f>
        <v>0</v>
      </c>
    </row>
    <row r="16" spans="1:115" x14ac:dyDescent="0.2">
      <c r="A16" s="24">
        <v>14</v>
      </c>
      <c r="B16" s="55" t="s">
        <v>97</v>
      </c>
      <c r="C16" s="52"/>
      <c r="D16" s="52"/>
      <c r="E16" s="52"/>
      <c r="F16" s="52"/>
      <c r="G16" s="52" t="s">
        <v>31</v>
      </c>
      <c r="H16" s="20" t="str">
        <f>IF(AND(OR($H$2="Y",$J$2="Y"),K16&lt;5,L16&lt;5),IF(AND(K16=#REF!,L16=#REF!),#REF!+1,1),"")</f>
        <v/>
      </c>
      <c r="I16" s="70">
        <f t="shared" si="0"/>
        <v>2</v>
      </c>
      <c r="J16" s="16" t="e">
        <f>IF(AND($J$2="Y",L16&gt;0,OR(AND(H16=1,#REF!=10),AND(H16=2,#REF!=20),AND(H16=3,#REF!=30),AND(H16=4,H38=40),AND(H16=5,H47=50),AND(H16=6,H56=60),AND(H16=7,H65=70),AND(H16=8,H74=80),AND(H16=9,H83=90),AND(H16=10,H92=100))),VLOOKUP(L16-1,SortLookup!$A$13:$B$16,2,FALSE),"")</f>
        <v>#REF!</v>
      </c>
      <c r="K16" s="15" t="str">
        <f>IF(ISNA(VLOOKUP(F16,SortLookup!$A$1:$B$5,2,FALSE))," ",VLOOKUP(F16,SortLookup!$A$1:$B$5,2,FALSE))</f>
        <v xml:space="preserve"> </v>
      </c>
      <c r="L16" s="21" t="str">
        <f>IF(ISNA(VLOOKUP(G16,SortLookup!$A$7:$B$11,2,FALSE))," ",VLOOKUP(G16,SortLookup!$A$7:$B$11,2,FALSE))</f>
        <v xml:space="preserve"> </v>
      </c>
      <c r="M16" s="36">
        <f>N16+O16+P16</f>
        <v>165.23</v>
      </c>
      <c r="N16" s="37">
        <f>AD16+AQ16+BC16+BO16+CA16+CL16+CW16+DH16</f>
        <v>141.72999999999999</v>
      </c>
      <c r="O16" s="8">
        <f>AF16+AS16+BE16+BQ16+CC16+CN16+CY16+DJ16</f>
        <v>6</v>
      </c>
      <c r="P16" s="40">
        <f>Q16/2</f>
        <v>17.5</v>
      </c>
      <c r="Q16" s="41">
        <f>Y16+AL16+AX16+BJ16+BV16+CG16+CR16+DC16</f>
        <v>35</v>
      </c>
      <c r="R16" s="22">
        <v>19.61</v>
      </c>
      <c r="S16" s="1"/>
      <c r="T16" s="1"/>
      <c r="U16" s="1"/>
      <c r="V16" s="1"/>
      <c r="W16" s="1"/>
      <c r="X16" s="1"/>
      <c r="Y16" s="2">
        <v>2</v>
      </c>
      <c r="Z16" s="2"/>
      <c r="AA16" s="2"/>
      <c r="AB16" s="2"/>
      <c r="AC16" s="23"/>
      <c r="AD16" s="7">
        <f>R16+S16+T16+U16+V16+W16+X16</f>
        <v>19.61</v>
      </c>
      <c r="AE16" s="18">
        <f>Y16/2</f>
        <v>1</v>
      </c>
      <c r="AF16" s="6">
        <f>(Z16*3)+(AA16*5)+(AB16*5)+(AC16*20)</f>
        <v>0</v>
      </c>
      <c r="AG16" s="19">
        <f>AD16+AE16+AF16</f>
        <v>20.61</v>
      </c>
      <c r="AH16" s="22">
        <v>52.22</v>
      </c>
      <c r="AI16" s="1"/>
      <c r="AJ16" s="1"/>
      <c r="AK16" s="1"/>
      <c r="AL16" s="2">
        <v>12</v>
      </c>
      <c r="AM16" s="2">
        <v>1</v>
      </c>
      <c r="AN16" s="2"/>
      <c r="AO16" s="2"/>
      <c r="AP16" s="2"/>
      <c r="AQ16" s="7">
        <f>AI16+AJ16+AH16</f>
        <v>52.22</v>
      </c>
      <c r="AR16" s="18">
        <f>AL16/2</f>
        <v>6</v>
      </c>
      <c r="AS16" s="6">
        <f>(AM16*3)+(AN16*5)+(AO16*5)+(AP16*20)</f>
        <v>3</v>
      </c>
      <c r="AT16" s="19">
        <f>AQ16+AR16+AS16</f>
        <v>61.22</v>
      </c>
      <c r="AU16" s="22">
        <v>32.83</v>
      </c>
      <c r="AV16" s="1"/>
      <c r="AW16" s="1"/>
      <c r="AX16" s="2">
        <v>15</v>
      </c>
      <c r="AY16" s="2">
        <v>1</v>
      </c>
      <c r="AZ16" s="2"/>
      <c r="BA16" s="2"/>
      <c r="BB16" s="2"/>
      <c r="BC16" s="7">
        <f>AU16+AV16+AW16</f>
        <v>32.83</v>
      </c>
      <c r="BD16" s="18">
        <f>AX16/2</f>
        <v>7.5</v>
      </c>
      <c r="BE16" s="6">
        <f>(AY16*3)+(AZ16*5)+(BA16*5)+(BB16*20)</f>
        <v>3</v>
      </c>
      <c r="BF16" s="19">
        <f>BC16+BD16+BE16</f>
        <v>43.33</v>
      </c>
      <c r="BG16" s="22">
        <v>37.07</v>
      </c>
      <c r="BH16" s="1"/>
      <c r="BI16" s="1"/>
      <c r="BJ16" s="2">
        <v>6</v>
      </c>
      <c r="BK16" s="2"/>
      <c r="BL16" s="2"/>
      <c r="BM16" s="2"/>
      <c r="BN16" s="2"/>
      <c r="BO16" s="7">
        <f>BG16+BH16+BI16</f>
        <v>37.07</v>
      </c>
      <c r="BP16" s="18">
        <f>BJ16/2</f>
        <v>3</v>
      </c>
      <c r="BQ16" s="6">
        <f>(BK16*3)+(BL16*5)+(BM16*5)+(BN16*20)</f>
        <v>0</v>
      </c>
      <c r="BR16" s="19">
        <f>BO16+BP16+BQ16</f>
        <v>40.07</v>
      </c>
      <c r="BS16" s="22"/>
      <c r="BT16" s="1"/>
      <c r="BU16" s="1"/>
      <c r="BV16" s="2"/>
      <c r="BW16" s="2"/>
      <c r="BX16" s="2"/>
      <c r="BY16" s="2"/>
      <c r="BZ16" s="2"/>
      <c r="CA16" s="7">
        <f>BS16+BT16+BU16</f>
        <v>0</v>
      </c>
      <c r="CB16" s="18">
        <f>BV16/2</f>
        <v>0</v>
      </c>
      <c r="CC16" s="6">
        <f>(BW16*3)+(BX16*5)+(BY16*5)+(BZ16*20)</f>
        <v>0</v>
      </c>
      <c r="CD16" s="19">
        <f>CA16+CB16+CC16</f>
        <v>0</v>
      </c>
      <c r="CE16" s="22"/>
      <c r="CF16" s="1"/>
      <c r="CG16" s="2"/>
      <c r="CH16" s="2"/>
      <c r="CI16" s="2"/>
      <c r="CJ16" s="2"/>
      <c r="CK16" s="2"/>
      <c r="CL16" s="7">
        <f>CE16+CF16</f>
        <v>0</v>
      </c>
      <c r="CM16" s="18">
        <f>CG16/2</f>
        <v>0</v>
      </c>
      <c r="CN16" s="6">
        <f>(CH16*3)+(CI16*5)+(CJ16*5)+(CK16*20)</f>
        <v>0</v>
      </c>
      <c r="CO16" s="19">
        <f>CL16+CM16+CN16</f>
        <v>0</v>
      </c>
      <c r="CP16" s="22"/>
      <c r="CQ16" s="1"/>
      <c r="CR16" s="2"/>
      <c r="CS16" s="2"/>
      <c r="CT16" s="2"/>
      <c r="CU16" s="2"/>
      <c r="CV16" s="2"/>
      <c r="CW16" s="7">
        <f>CP16+CQ16</f>
        <v>0</v>
      </c>
      <c r="CX16" s="18">
        <f>CR16/2</f>
        <v>0</v>
      </c>
      <c r="CY16" s="6">
        <f>(CS16*3)+(CT16*5)+(CU16*5)+(CV16*20)</f>
        <v>0</v>
      </c>
      <c r="CZ16" s="19">
        <f>CW16+CX16+CY16</f>
        <v>0</v>
      </c>
      <c r="DA16" s="22"/>
      <c r="DB16" s="1"/>
      <c r="DC16" s="2"/>
      <c r="DD16" s="2"/>
      <c r="DE16" s="2"/>
      <c r="DF16" s="2"/>
      <c r="DG16" s="2"/>
      <c r="DH16" s="7">
        <f>DA16+DB16</f>
        <v>0</v>
      </c>
      <c r="DI16" s="18">
        <f>DC16/2</f>
        <v>0</v>
      </c>
      <c r="DJ16" s="6">
        <f>(DD16*3)+(DE16*5)+(DF16*5)+(DG16*20)</f>
        <v>0</v>
      </c>
      <c r="DK16" s="19">
        <f>DH16+DI16+DJ16</f>
        <v>0</v>
      </c>
    </row>
    <row r="17" spans="1:115" x14ac:dyDescent="0.2">
      <c r="A17" s="24">
        <v>15</v>
      </c>
      <c r="B17" s="55" t="s">
        <v>87</v>
      </c>
      <c r="C17" s="52"/>
      <c r="D17" s="52"/>
      <c r="E17" s="52"/>
      <c r="F17" s="52"/>
      <c r="G17" s="52" t="s">
        <v>33</v>
      </c>
      <c r="H17" s="20" t="str">
        <f>IF(AND(OR($H$2="Y",$J$2="Y"),K17&lt;5,L17&lt;5),IF(AND(K17=#REF!,L17=#REF!),#REF!+1,1),"")</f>
        <v/>
      </c>
      <c r="I17" s="70">
        <f t="shared" si="0"/>
        <v>1</v>
      </c>
      <c r="J17" s="16" t="e">
        <f>IF(AND($J$2="Y",L17&gt;0,OR(AND(H17=1,#REF!=10),AND(H17=2,#REF!=20),AND(H17=3,#REF!=30),AND(H17=4,H39=40),AND(H17=5,H48=50),AND(H17=6,H57=60),AND(H17=7,H66=70),AND(H17=8,H75=80),AND(H17=9,H84=90),AND(H17=10,H93=100))),VLOOKUP(L17-1,SortLookup!$A$13:$B$16,2,FALSE),"")</f>
        <v>#REF!</v>
      </c>
      <c r="K17" s="15" t="str">
        <f>IF(ISNA(VLOOKUP(F17,SortLookup!$A$1:$B$5,2,FALSE))," ",VLOOKUP(F17,SortLookup!$A$1:$B$5,2,FALSE))</f>
        <v xml:space="preserve"> </v>
      </c>
      <c r="L17" s="21" t="str">
        <f>IF(ISNA(VLOOKUP(G17,SortLookup!$A$7:$B$11,2,FALSE))," ",VLOOKUP(G17,SortLookup!$A$7:$B$11,2,FALSE))</f>
        <v xml:space="preserve"> </v>
      </c>
      <c r="M17" s="36">
        <f>N17+O17+P17</f>
        <v>168.49</v>
      </c>
      <c r="N17" s="37">
        <f>AD17+AQ17+BC17+BO17+CA17+CL17+CW17+DH17</f>
        <v>126.99</v>
      </c>
      <c r="O17" s="8">
        <f>AF17+AS17+BE17+BQ17+CC17+CN17+CY17+DJ17</f>
        <v>18</v>
      </c>
      <c r="P17" s="40">
        <f>Q17/2</f>
        <v>23.5</v>
      </c>
      <c r="Q17" s="41">
        <f>Y17+AL17+AX17+BJ17+BV17+CG17+CR17+DC17</f>
        <v>47</v>
      </c>
      <c r="R17" s="22">
        <v>9.49</v>
      </c>
      <c r="S17" s="1"/>
      <c r="T17" s="1"/>
      <c r="U17" s="1"/>
      <c r="V17" s="1"/>
      <c r="W17" s="1"/>
      <c r="X17" s="1"/>
      <c r="Y17" s="2">
        <v>3</v>
      </c>
      <c r="Z17" s="2"/>
      <c r="AA17" s="2"/>
      <c r="AB17" s="2"/>
      <c r="AC17" s="23"/>
      <c r="AD17" s="7">
        <f>R17+S17+T17+U17+V17+W17+X17</f>
        <v>9.49</v>
      </c>
      <c r="AE17" s="18">
        <f>Y17/2</f>
        <v>1.5</v>
      </c>
      <c r="AF17" s="6">
        <f>(Z17*3)+(AA17*5)+(AB17*5)+(AC17*20)</f>
        <v>0</v>
      </c>
      <c r="AG17" s="19">
        <f>AD17+AE17+AF17</f>
        <v>10.99</v>
      </c>
      <c r="AH17" s="22">
        <v>62.24</v>
      </c>
      <c r="AI17" s="1"/>
      <c r="AJ17" s="1"/>
      <c r="AK17" s="1"/>
      <c r="AL17" s="2">
        <v>8</v>
      </c>
      <c r="AM17" s="2"/>
      <c r="AN17" s="2"/>
      <c r="AO17" s="2">
        <v>2</v>
      </c>
      <c r="AP17" s="2"/>
      <c r="AQ17" s="7">
        <f>AI17+AJ17+AH17</f>
        <v>62.24</v>
      </c>
      <c r="AR17" s="18">
        <f>AL17/2</f>
        <v>4</v>
      </c>
      <c r="AS17" s="6">
        <f>(AM17*3)+(AN17*5)+(AO17*5)+(AP17*20)</f>
        <v>10</v>
      </c>
      <c r="AT17" s="19">
        <f>AQ17+AR17+AS17</f>
        <v>76.239999999999995</v>
      </c>
      <c r="AU17" s="22">
        <v>28.9</v>
      </c>
      <c r="AV17" s="1"/>
      <c r="AW17" s="1"/>
      <c r="AX17" s="2">
        <v>31</v>
      </c>
      <c r="AY17" s="2">
        <v>1</v>
      </c>
      <c r="AZ17" s="2">
        <v>1</v>
      </c>
      <c r="BA17" s="2"/>
      <c r="BB17" s="2"/>
      <c r="BC17" s="7">
        <f>AU17+AV17+AW17</f>
        <v>28.9</v>
      </c>
      <c r="BD17" s="18">
        <f>AX17/2</f>
        <v>15.5</v>
      </c>
      <c r="BE17" s="6">
        <f>(AY17*3)+(AZ17*5)+(BA17*5)+(BB17*20)</f>
        <v>8</v>
      </c>
      <c r="BF17" s="19">
        <f>BC17+BD17+BE17</f>
        <v>52.4</v>
      </c>
      <c r="BG17" s="22">
        <v>26.36</v>
      </c>
      <c r="BH17" s="1"/>
      <c r="BI17" s="1"/>
      <c r="BJ17" s="2">
        <v>5</v>
      </c>
      <c r="BK17" s="2"/>
      <c r="BL17" s="2"/>
      <c r="BM17" s="2"/>
      <c r="BN17" s="2"/>
      <c r="BO17" s="7">
        <f>BG17+BH17+BI17</f>
        <v>26.36</v>
      </c>
      <c r="BP17" s="18">
        <f>BJ17/2</f>
        <v>2.5</v>
      </c>
      <c r="BQ17" s="6">
        <f>(BK17*3)+(BL17*5)+(BM17*5)+(BN17*20)</f>
        <v>0</v>
      </c>
      <c r="BR17" s="19">
        <f>BO17+BP17+BQ17</f>
        <v>28.86</v>
      </c>
      <c r="BS17" s="22"/>
      <c r="BT17" s="1"/>
      <c r="BU17" s="1"/>
      <c r="BV17" s="2"/>
      <c r="BW17" s="2"/>
      <c r="BX17" s="2"/>
      <c r="BY17" s="2"/>
      <c r="BZ17" s="2"/>
      <c r="CA17" s="7">
        <f>BS17+BT17+BU17</f>
        <v>0</v>
      </c>
      <c r="CB17" s="18">
        <f>BV17/2</f>
        <v>0</v>
      </c>
      <c r="CC17" s="6">
        <f>(BW17*3)+(BX17*5)+(BY17*5)+(BZ17*20)</f>
        <v>0</v>
      </c>
      <c r="CD17" s="19">
        <f>CA17+CB17+CC17</f>
        <v>0</v>
      </c>
      <c r="CE17" s="22"/>
      <c r="CF17" s="1"/>
      <c r="CG17" s="2"/>
      <c r="CH17" s="2"/>
      <c r="CI17" s="2"/>
      <c r="CJ17" s="2"/>
      <c r="CK17" s="2"/>
      <c r="CL17" s="7">
        <f>CE17+CF17</f>
        <v>0</v>
      </c>
      <c r="CM17" s="18">
        <f>CG17/2</f>
        <v>0</v>
      </c>
      <c r="CN17" s="6">
        <f>(CH17*3)+(CI17*5)+(CJ17*5)+(CK17*20)</f>
        <v>0</v>
      </c>
      <c r="CO17" s="19">
        <f>CL17+CM17+CN17</f>
        <v>0</v>
      </c>
      <c r="CP17" s="22"/>
      <c r="CQ17" s="1"/>
      <c r="CR17" s="2"/>
      <c r="CS17" s="2"/>
      <c r="CT17" s="2"/>
      <c r="CU17" s="2"/>
      <c r="CV17" s="2"/>
      <c r="CW17" s="7">
        <f>CP17+CQ17</f>
        <v>0</v>
      </c>
      <c r="CX17" s="18">
        <f>CR17/2</f>
        <v>0</v>
      </c>
      <c r="CY17" s="6">
        <f>(CS17*3)+(CT17*5)+(CU17*5)+(CV17*20)</f>
        <v>0</v>
      </c>
      <c r="CZ17" s="19">
        <f>CW17+CX17+CY17</f>
        <v>0</v>
      </c>
      <c r="DA17" s="22"/>
      <c r="DB17" s="1"/>
      <c r="DC17" s="2"/>
      <c r="DD17" s="2"/>
      <c r="DE17" s="2"/>
      <c r="DF17" s="2"/>
      <c r="DG17" s="2"/>
      <c r="DH17" s="7">
        <f>DA17+DB17</f>
        <v>0</v>
      </c>
      <c r="DI17" s="18">
        <f>DC17/2</f>
        <v>0</v>
      </c>
      <c r="DJ17" s="6">
        <f>(DD17*3)+(DE17*5)+(DF17*5)+(DG17*20)</f>
        <v>0</v>
      </c>
      <c r="DK17" s="19">
        <f>DH17+DI17+DJ17</f>
        <v>0</v>
      </c>
    </row>
    <row r="18" spans="1:115" x14ac:dyDescent="0.2">
      <c r="A18" s="24">
        <v>16</v>
      </c>
      <c r="B18" s="55" t="s">
        <v>106</v>
      </c>
      <c r="C18" s="52"/>
      <c r="D18" s="52"/>
      <c r="E18" s="52"/>
      <c r="F18" s="52"/>
      <c r="G18" s="52" t="s">
        <v>32</v>
      </c>
      <c r="H18" s="20" t="str">
        <f>IF(AND(OR($H$2="Y",$J$2="Y"),K18&lt;5,L18&lt;5),IF(AND(K18=#REF!,L18=#REF!),#REF!+1,1),"")</f>
        <v/>
      </c>
      <c r="I18" s="70">
        <f t="shared" si="0"/>
        <v>4</v>
      </c>
      <c r="J18" s="16" t="e">
        <f>IF(AND($J$2="Y",L18&gt;0,OR(AND(H18=1,#REF!=10),AND(H18=2,#REF!=20),AND(H18=3,#REF!=30),AND(H18=4,H40=40),AND(H18=5,H49=50),AND(H18=6,H58=60),AND(H18=7,H67=70),AND(H18=8,H76=80),AND(H18=9,H85=90),AND(H18=10,H94=100))),VLOOKUP(L18-1,SortLookup!$A$13:$B$16,2,FALSE),"")</f>
        <v>#REF!</v>
      </c>
      <c r="K18" s="15" t="str">
        <f>IF(ISNA(VLOOKUP(F18,SortLookup!$A$1:$B$5,2,FALSE))," ",VLOOKUP(F18,SortLookup!$A$1:$B$5,2,FALSE))</f>
        <v xml:space="preserve"> </v>
      </c>
      <c r="L18" s="21" t="str">
        <f>IF(ISNA(VLOOKUP(G18,SortLookup!$A$7:$B$11,2,FALSE))," ",VLOOKUP(G18,SortLookup!$A$7:$B$11,2,FALSE))</f>
        <v xml:space="preserve"> </v>
      </c>
      <c r="M18" s="36">
        <f>N18+O18+P18</f>
        <v>180.5</v>
      </c>
      <c r="N18" s="37">
        <f>AD18+AQ18+BC18+BO18+CA18+CL18+CW18+DH18</f>
        <v>155</v>
      </c>
      <c r="O18" s="8">
        <f>AF18+AS18+BE18+BQ18+CC18+CN18+CY18+DJ18</f>
        <v>12</v>
      </c>
      <c r="P18" s="40">
        <f>Q18/2</f>
        <v>13.5</v>
      </c>
      <c r="Q18" s="41">
        <f>Y18+AL18+AX18+BJ18+BV18+CG18+CR18+DC18</f>
        <v>27</v>
      </c>
      <c r="R18" s="22">
        <v>6.59</v>
      </c>
      <c r="S18" s="1"/>
      <c r="T18" s="1"/>
      <c r="U18" s="1"/>
      <c r="V18" s="1"/>
      <c r="W18" s="1"/>
      <c r="X18" s="1"/>
      <c r="Y18" s="2">
        <v>1</v>
      </c>
      <c r="Z18" s="2">
        <v>1</v>
      </c>
      <c r="AA18" s="2"/>
      <c r="AB18" s="2"/>
      <c r="AC18" s="23"/>
      <c r="AD18" s="7">
        <f>R18+S18+T18+U18+V18+W18+X18</f>
        <v>6.59</v>
      </c>
      <c r="AE18" s="18">
        <f>Y18/2</f>
        <v>0.5</v>
      </c>
      <c r="AF18" s="6">
        <f>(Z18*3)+(AA18*5)+(AB18*5)+(AC18*20)</f>
        <v>3</v>
      </c>
      <c r="AG18" s="19">
        <f>AD18+AE18+AF18</f>
        <v>10.09</v>
      </c>
      <c r="AH18" s="22">
        <v>66.59</v>
      </c>
      <c r="AI18" s="1"/>
      <c r="AJ18" s="1"/>
      <c r="AK18" s="1"/>
      <c r="AL18" s="2">
        <v>11</v>
      </c>
      <c r="AM18" s="2">
        <v>1</v>
      </c>
      <c r="AN18" s="2"/>
      <c r="AO18" s="2"/>
      <c r="AP18" s="2"/>
      <c r="AQ18" s="7">
        <f>AI18+AJ18+AH18</f>
        <v>66.59</v>
      </c>
      <c r="AR18" s="18">
        <f>AL18/2</f>
        <v>5.5</v>
      </c>
      <c r="AS18" s="6">
        <f>(AM18*3)+(AN18*5)+(AO18*5)+(AP18*20)</f>
        <v>3</v>
      </c>
      <c r="AT18" s="19">
        <f>AQ18+AR18+AS18</f>
        <v>75.09</v>
      </c>
      <c r="AU18" s="22">
        <v>36.799999999999997</v>
      </c>
      <c r="AV18" s="1"/>
      <c r="AW18" s="1"/>
      <c r="AX18" s="2">
        <v>15</v>
      </c>
      <c r="AY18" s="2">
        <v>2</v>
      </c>
      <c r="AZ18" s="2"/>
      <c r="BA18" s="2"/>
      <c r="BB18" s="2"/>
      <c r="BC18" s="7">
        <f>AU18+AV18+AW18</f>
        <v>36.799999999999997</v>
      </c>
      <c r="BD18" s="18">
        <f>AX18/2</f>
        <v>7.5</v>
      </c>
      <c r="BE18" s="6">
        <f>(AY18*3)+(AZ18*5)+(BA18*5)+(BB18*20)</f>
        <v>6</v>
      </c>
      <c r="BF18" s="19">
        <f>BC18+BD18+BE18</f>
        <v>50.3</v>
      </c>
      <c r="BG18" s="22">
        <v>45.02</v>
      </c>
      <c r="BH18" s="1"/>
      <c r="BI18" s="1"/>
      <c r="BJ18" s="2"/>
      <c r="BK18" s="2"/>
      <c r="BL18" s="2"/>
      <c r="BM18" s="2"/>
      <c r="BN18" s="2"/>
      <c r="BO18" s="7">
        <f>BG18+BH18+BI18</f>
        <v>45.02</v>
      </c>
      <c r="BP18" s="18">
        <f>BJ18/2</f>
        <v>0</v>
      </c>
      <c r="BQ18" s="6">
        <f>(BK18*3)+(BL18*5)+(BM18*5)+(BN18*20)</f>
        <v>0</v>
      </c>
      <c r="BR18" s="19">
        <f>BO18+BP18+BQ18</f>
        <v>45.02</v>
      </c>
      <c r="BS18" s="22"/>
      <c r="BT18" s="1"/>
      <c r="BU18" s="1"/>
      <c r="BV18" s="2"/>
      <c r="BW18" s="2"/>
      <c r="BX18" s="2"/>
      <c r="BY18" s="2"/>
      <c r="BZ18" s="2"/>
      <c r="CA18" s="7">
        <f>BS18+BT18+BU18</f>
        <v>0</v>
      </c>
      <c r="CB18" s="18">
        <f>BV18/2</f>
        <v>0</v>
      </c>
      <c r="CC18" s="6">
        <f>(BW18*3)+(BX18*5)+(BY18*5)+(BZ18*20)</f>
        <v>0</v>
      </c>
      <c r="CD18" s="19">
        <f>CA18+CB18+CC18</f>
        <v>0</v>
      </c>
      <c r="CE18" s="22"/>
      <c r="CF18" s="1"/>
      <c r="CG18" s="2"/>
      <c r="CH18" s="2"/>
      <c r="CI18" s="2"/>
      <c r="CJ18" s="2"/>
      <c r="CK18" s="2"/>
      <c r="CL18" s="7">
        <f>CE18+CF18</f>
        <v>0</v>
      </c>
      <c r="CM18" s="18">
        <f>CG18/2</f>
        <v>0</v>
      </c>
      <c r="CN18" s="6">
        <f>(CH18*3)+(CI18*5)+(CJ18*5)+(CK18*20)</f>
        <v>0</v>
      </c>
      <c r="CO18" s="19">
        <f>CL18+CM18+CN18</f>
        <v>0</v>
      </c>
      <c r="CP18" s="22"/>
      <c r="CQ18" s="1"/>
      <c r="CR18" s="2"/>
      <c r="CS18" s="2"/>
      <c r="CT18" s="2"/>
      <c r="CU18" s="2"/>
      <c r="CV18" s="2"/>
      <c r="CW18" s="7">
        <f t="shared" ref="CW18:CW19" si="1">CP18+CQ18</f>
        <v>0</v>
      </c>
      <c r="CX18" s="18">
        <f t="shared" ref="CX18:CX19" si="2">CR18/2</f>
        <v>0</v>
      </c>
      <c r="CY18" s="6">
        <f t="shared" ref="CY18:CY19" si="3">(CS18*3)+(CT18*5)+(CU18*5)+(CV18*20)</f>
        <v>0</v>
      </c>
      <c r="CZ18" s="19">
        <f t="shared" ref="CZ18:CZ19" si="4">CW18+CX18+CY18</f>
        <v>0</v>
      </c>
      <c r="DA18" s="22"/>
      <c r="DB18" s="1"/>
      <c r="DC18" s="2"/>
      <c r="DD18" s="2"/>
      <c r="DE18" s="2"/>
      <c r="DF18" s="2"/>
      <c r="DG18" s="2"/>
      <c r="DH18" s="7">
        <f t="shared" ref="DH18:DH19" si="5">DA18+DB18</f>
        <v>0</v>
      </c>
      <c r="DI18" s="18">
        <f t="shared" ref="DI18:DI19" si="6">DC18/2</f>
        <v>0</v>
      </c>
      <c r="DJ18" s="6">
        <f t="shared" ref="DJ18:DJ19" si="7">(DD18*3)+(DE18*5)+(DF18*5)+(DG18*20)</f>
        <v>0</v>
      </c>
      <c r="DK18" s="19">
        <f t="shared" ref="DK18:DK19" si="8">DH18+DI18+DJ18</f>
        <v>0</v>
      </c>
    </row>
    <row r="19" spans="1:115" x14ac:dyDescent="0.2">
      <c r="A19" s="24">
        <v>17</v>
      </c>
      <c r="B19" s="55" t="s">
        <v>105</v>
      </c>
      <c r="C19" s="52"/>
      <c r="D19" s="52"/>
      <c r="E19" s="52"/>
      <c r="F19" s="52"/>
      <c r="G19" s="52" t="s">
        <v>33</v>
      </c>
      <c r="H19" s="20" t="str">
        <f>IF(AND(OR($H$2="Y",$J$2="Y"),K19&lt;5,L19&lt;5),IF(AND(K19=#REF!,L19=#REF!),#REF!+1,1),"")</f>
        <v/>
      </c>
      <c r="I19" s="70">
        <f t="shared" si="0"/>
        <v>10</v>
      </c>
      <c r="J19" s="16" t="e">
        <f>IF(AND($J$2="Y",L19&gt;0,OR(AND(H19=1,#REF!=10),AND(H19=2,#REF!=20),AND(H19=3,#REF!=30),AND(H19=4,H41=40),AND(H19=5,H50=50),AND(H19=6,H59=60),AND(H19=7,H68=70),AND(H19=8,H77=80),AND(H19=9,H86=90),AND(H19=10,H95=100))),VLOOKUP(L19-1,SortLookup!$A$13:$B$16,2,FALSE),"")</f>
        <v>#REF!</v>
      </c>
      <c r="K19" s="15" t="str">
        <f>IF(ISNA(VLOOKUP(F19,SortLookup!$A$1:$B$5,2,FALSE))," ",VLOOKUP(F19,SortLookup!$A$1:$B$5,2,FALSE))</f>
        <v xml:space="preserve"> </v>
      </c>
      <c r="L19" s="21" t="str">
        <f>IF(ISNA(VLOOKUP(G19,SortLookup!$A$7:$B$11,2,FALSE))," ",VLOOKUP(G19,SortLookup!$A$7:$B$11,2,FALSE))</f>
        <v xml:space="preserve"> </v>
      </c>
      <c r="M19" s="36">
        <f>N19+O19+P19</f>
        <v>188.38</v>
      </c>
      <c r="N19" s="37">
        <f>AD19+AQ19+BC19+BO19+CA19+CL19+CW19+DH19</f>
        <v>123.88</v>
      </c>
      <c r="O19" s="8">
        <f>AF19+AS19+BE19+BQ19+CC19+CN19+CY19+DJ19</f>
        <v>40</v>
      </c>
      <c r="P19" s="40">
        <f>Q19/2</f>
        <v>24.5</v>
      </c>
      <c r="Q19" s="41">
        <f>Y19+AL19+AX19+BJ19+BV19+CG19+CR19+DC19</f>
        <v>49</v>
      </c>
      <c r="R19" s="22">
        <v>6.31</v>
      </c>
      <c r="S19" s="1"/>
      <c r="T19" s="1"/>
      <c r="U19" s="1"/>
      <c r="V19" s="1"/>
      <c r="W19" s="1"/>
      <c r="X19" s="1"/>
      <c r="Y19" s="2">
        <v>3</v>
      </c>
      <c r="Z19" s="2">
        <v>1</v>
      </c>
      <c r="AA19" s="2"/>
      <c r="AB19" s="2"/>
      <c r="AC19" s="23"/>
      <c r="AD19" s="7">
        <f>R19+S19+T19+U19+V19+W19+X19</f>
        <v>6.31</v>
      </c>
      <c r="AE19" s="18">
        <f>Y19/2</f>
        <v>1.5</v>
      </c>
      <c r="AF19" s="6">
        <f>(Z19*3)+(AA19*5)+(AB19*5)+(AC19*20)</f>
        <v>3</v>
      </c>
      <c r="AG19" s="19">
        <f>AD19+AE19+AF19</f>
        <v>10.81</v>
      </c>
      <c r="AH19" s="22">
        <v>49.01</v>
      </c>
      <c r="AI19" s="1"/>
      <c r="AJ19" s="1"/>
      <c r="AK19" s="1"/>
      <c r="AL19" s="2">
        <v>8</v>
      </c>
      <c r="AM19" s="2">
        <v>3</v>
      </c>
      <c r="AN19" s="2"/>
      <c r="AO19" s="2">
        <v>1</v>
      </c>
      <c r="AP19" s="2"/>
      <c r="AQ19" s="7">
        <f>AI19+AJ19+AH19</f>
        <v>49.01</v>
      </c>
      <c r="AR19" s="18">
        <f>AL19/2</f>
        <v>4</v>
      </c>
      <c r="AS19" s="6">
        <f>(AM19*3)+(AN19*5)+(AO19*5)+(AP19*20)</f>
        <v>14</v>
      </c>
      <c r="AT19" s="19">
        <f>AQ19+AR19+AS19</f>
        <v>67.010000000000005</v>
      </c>
      <c r="AU19" s="22">
        <v>31.6</v>
      </c>
      <c r="AV19" s="1"/>
      <c r="AW19" s="1"/>
      <c r="AX19" s="2">
        <v>25</v>
      </c>
      <c r="AY19" s="2">
        <v>3</v>
      </c>
      <c r="AZ19" s="2">
        <v>1</v>
      </c>
      <c r="BA19" s="2"/>
      <c r="BB19" s="2"/>
      <c r="BC19" s="7">
        <f>AU19+AV19+AW19</f>
        <v>31.6</v>
      </c>
      <c r="BD19" s="18">
        <f>AX19/2</f>
        <v>12.5</v>
      </c>
      <c r="BE19" s="6">
        <f>(AY19*3)+(AZ19*5)+(BA19*5)+(BB19*20)</f>
        <v>14</v>
      </c>
      <c r="BF19" s="19">
        <f>BC19+BD19+BE19</f>
        <v>58.1</v>
      </c>
      <c r="BG19" s="22">
        <v>36.96</v>
      </c>
      <c r="BH19" s="1"/>
      <c r="BI19" s="1"/>
      <c r="BJ19" s="2">
        <v>13</v>
      </c>
      <c r="BK19" s="2">
        <v>3</v>
      </c>
      <c r="BL19" s="2"/>
      <c r="BM19" s="2"/>
      <c r="BN19" s="2"/>
      <c r="BO19" s="7">
        <f>BG19+BH19+BI19</f>
        <v>36.96</v>
      </c>
      <c r="BP19" s="18">
        <f>BJ19/2</f>
        <v>6.5</v>
      </c>
      <c r="BQ19" s="6">
        <f>(BK19*3)+(BL19*5)+(BM19*5)+(BN19*20)</f>
        <v>9</v>
      </c>
      <c r="BR19" s="19">
        <f>BO19+BP19+BQ19</f>
        <v>52.46</v>
      </c>
      <c r="BS19" s="22"/>
      <c r="BT19" s="1"/>
      <c r="BU19" s="1"/>
      <c r="BV19" s="2"/>
      <c r="BW19" s="2"/>
      <c r="BX19" s="2"/>
      <c r="BY19" s="2"/>
      <c r="BZ19" s="2"/>
      <c r="CA19" s="7">
        <f>BS19+BT19+BU19</f>
        <v>0</v>
      </c>
      <c r="CB19" s="18">
        <f>BV19/2</f>
        <v>0</v>
      </c>
      <c r="CC19" s="6">
        <f>(BW19*3)+(BX19*5)+(BY19*5)+(BZ19*20)</f>
        <v>0</v>
      </c>
      <c r="CD19" s="19">
        <f>CA19+CB19+CC19</f>
        <v>0</v>
      </c>
      <c r="CE19" s="22"/>
      <c r="CF19" s="1"/>
      <c r="CG19" s="2"/>
      <c r="CH19" s="2"/>
      <c r="CI19" s="2"/>
      <c r="CJ19" s="2"/>
      <c r="CK19" s="2"/>
      <c r="CL19" s="7">
        <f>CE19+CF19</f>
        <v>0</v>
      </c>
      <c r="CM19" s="18">
        <f>CG19/2</f>
        <v>0</v>
      </c>
      <c r="CN19" s="6">
        <f>(CH19*3)+(CI19*5)+(CJ19*5)+(CK19*20)</f>
        <v>0</v>
      </c>
      <c r="CO19" s="19">
        <f>CL19+CM19+CN19</f>
        <v>0</v>
      </c>
      <c r="CP19" s="22"/>
      <c r="CQ19" s="1"/>
      <c r="CR19" s="2"/>
      <c r="CS19" s="2"/>
      <c r="CT19" s="2"/>
      <c r="CU19" s="2"/>
      <c r="CV19" s="2"/>
      <c r="CW19" s="7">
        <f t="shared" si="1"/>
        <v>0</v>
      </c>
      <c r="CX19" s="18">
        <f t="shared" si="2"/>
        <v>0</v>
      </c>
      <c r="CY19" s="6">
        <f t="shared" si="3"/>
        <v>0</v>
      </c>
      <c r="CZ19" s="19">
        <f t="shared" si="4"/>
        <v>0</v>
      </c>
      <c r="DA19" s="22"/>
      <c r="DB19" s="1"/>
      <c r="DC19" s="2"/>
      <c r="DD19" s="2"/>
      <c r="DE19" s="2"/>
      <c r="DF19" s="2"/>
      <c r="DG19" s="2"/>
      <c r="DH19" s="7">
        <f t="shared" si="5"/>
        <v>0</v>
      </c>
      <c r="DI19" s="18">
        <f t="shared" si="6"/>
        <v>0</v>
      </c>
      <c r="DJ19" s="6">
        <f t="shared" si="7"/>
        <v>0</v>
      </c>
      <c r="DK19" s="19">
        <f t="shared" si="8"/>
        <v>0</v>
      </c>
    </row>
    <row r="20" spans="1:115" x14ac:dyDescent="0.2">
      <c r="A20" s="24">
        <v>18</v>
      </c>
      <c r="B20" s="55" t="s">
        <v>98</v>
      </c>
      <c r="C20" s="52"/>
      <c r="D20" s="52"/>
      <c r="E20" s="52"/>
      <c r="F20" s="52"/>
      <c r="G20" s="52" t="s">
        <v>100</v>
      </c>
      <c r="H20" s="20" t="str">
        <f>IF(AND(OR($H$2="Y",$J$2="Y"),K20&lt;5,L20&lt;5),IF(AND(K20=#REF!,L20=#REF!),#REF!+1,1),"")</f>
        <v/>
      </c>
      <c r="I20" s="70">
        <f t="shared" si="0"/>
        <v>2</v>
      </c>
      <c r="J20" s="16" t="e">
        <f>IF(AND($J$2="Y",L20&gt;0,OR(AND(H20=1,#REF!=10),AND(H20=2,#REF!=20),AND(H20=3,#REF!=30),AND(H20=4,H38=40),AND(H20=5,H47=50),AND(H20=6,H56=60),AND(H20=7,H65=70),AND(H20=8,H74=80),AND(H20=9,H83=90),AND(H20=10,H92=100))),VLOOKUP(L20-1,SortLookup!$A$13:$B$16,2,FALSE),"")</f>
        <v>#REF!</v>
      </c>
      <c r="K20" s="15" t="str">
        <f>IF(ISNA(VLOOKUP(F20,SortLookup!$A$1:$B$5,2,FALSE))," ",VLOOKUP(F20,SortLookup!$A$1:$B$5,2,FALSE))</f>
        <v xml:space="preserve"> </v>
      </c>
      <c r="L20" s="21" t="str">
        <f>IF(ISNA(VLOOKUP(G20,SortLookup!$A$7:$B$11,2,FALSE))," ",VLOOKUP(G20,SortLookup!$A$7:$B$11,2,FALSE))</f>
        <v xml:space="preserve"> </v>
      </c>
      <c r="M20" s="36">
        <f>N20+O20+P20</f>
        <v>199.13</v>
      </c>
      <c r="N20" s="37">
        <f>AD20+AQ20+BC20+BO20+CA20+CL20+CW20+DH20</f>
        <v>122.13</v>
      </c>
      <c r="O20" s="8">
        <f>AF20+AS20+BE20+BQ20+CC20+CN20+CY20+DJ20</f>
        <v>36</v>
      </c>
      <c r="P20" s="40">
        <f>Q20/2</f>
        <v>41</v>
      </c>
      <c r="Q20" s="41">
        <f>Y20+AL20+AX20+BJ20+BV20+CG20+CR20+DC20</f>
        <v>82</v>
      </c>
      <c r="R20" s="22">
        <v>22.39</v>
      </c>
      <c r="S20" s="1"/>
      <c r="T20" s="1"/>
      <c r="U20" s="1"/>
      <c r="V20" s="1"/>
      <c r="W20" s="1"/>
      <c r="X20" s="1"/>
      <c r="Y20" s="2">
        <v>2</v>
      </c>
      <c r="Z20" s="2"/>
      <c r="AA20" s="2"/>
      <c r="AB20" s="2"/>
      <c r="AC20" s="23"/>
      <c r="AD20" s="7">
        <f>R20+S20+T20+U20+V20+W20+X20</f>
        <v>22.39</v>
      </c>
      <c r="AE20" s="18">
        <f>Y20/2</f>
        <v>1</v>
      </c>
      <c r="AF20" s="6">
        <f>(Z20*3)+(AA20*5)+(AB20*5)+(AC20*20)</f>
        <v>0</v>
      </c>
      <c r="AG20" s="19">
        <f>AD20+AE20+AF20</f>
        <v>23.39</v>
      </c>
      <c r="AH20" s="22">
        <v>40.04</v>
      </c>
      <c r="AI20" s="1"/>
      <c r="AJ20" s="1"/>
      <c r="AK20" s="1"/>
      <c r="AL20" s="2">
        <v>4</v>
      </c>
      <c r="AM20" s="2">
        <v>1</v>
      </c>
      <c r="AN20" s="2"/>
      <c r="AO20" s="2"/>
      <c r="AP20" s="2"/>
      <c r="AQ20" s="7">
        <f>AI20+AJ20+AH20</f>
        <v>40.04</v>
      </c>
      <c r="AR20" s="18">
        <f>AL20/2</f>
        <v>2</v>
      </c>
      <c r="AS20" s="6">
        <f>(AM20*3)+(AN20*5)+(AO20*5)+(AP20*20)</f>
        <v>3</v>
      </c>
      <c r="AT20" s="19">
        <f>AQ20+AR20+AS20</f>
        <v>45.04</v>
      </c>
      <c r="AU20" s="22">
        <v>34.22</v>
      </c>
      <c r="AV20" s="1"/>
      <c r="AW20" s="1"/>
      <c r="AX20" s="2">
        <v>5</v>
      </c>
      <c r="AY20" s="2"/>
      <c r="AZ20" s="2"/>
      <c r="BA20" s="2"/>
      <c r="BB20" s="2"/>
      <c r="BC20" s="7">
        <f>AU20+AV20+AW20</f>
        <v>34.22</v>
      </c>
      <c r="BD20" s="18">
        <f>AX20/2</f>
        <v>2.5</v>
      </c>
      <c r="BE20" s="6">
        <f>(AY20*3)+(AZ20*5)+(BA20*5)+(BB20*20)</f>
        <v>0</v>
      </c>
      <c r="BF20" s="19">
        <f>BC20+BD20+BE20</f>
        <v>36.72</v>
      </c>
      <c r="BG20" s="22">
        <v>25.48</v>
      </c>
      <c r="BH20" s="1"/>
      <c r="BI20" s="1"/>
      <c r="BJ20" s="2">
        <v>71</v>
      </c>
      <c r="BK20" s="2">
        <v>1</v>
      </c>
      <c r="BL20" s="2">
        <v>6</v>
      </c>
      <c r="BM20" s="2"/>
      <c r="BN20" s="2"/>
      <c r="BO20" s="7">
        <f>BG20+BH20+BI20</f>
        <v>25.48</v>
      </c>
      <c r="BP20" s="18">
        <f>BJ20/2</f>
        <v>35.5</v>
      </c>
      <c r="BQ20" s="6">
        <f>(BK20*3)+(BL20*5)+(BM20*5)+(BN20*20)</f>
        <v>33</v>
      </c>
      <c r="BR20" s="19">
        <f>BO20+BP20+BQ20</f>
        <v>93.98</v>
      </c>
      <c r="BS20" s="22"/>
      <c r="BT20" s="1"/>
      <c r="BU20" s="1"/>
      <c r="BV20" s="2"/>
      <c r="BW20" s="2"/>
      <c r="BX20" s="2"/>
      <c r="BY20" s="2"/>
      <c r="BZ20" s="2"/>
      <c r="CA20" s="7">
        <f>BS20+BT20+BU20</f>
        <v>0</v>
      </c>
      <c r="CB20" s="18">
        <f>BV20/2</f>
        <v>0</v>
      </c>
      <c r="CC20" s="6">
        <f>(BW20*3)+(BX20*5)+(BY20*5)+(BZ20*20)</f>
        <v>0</v>
      </c>
      <c r="CD20" s="19">
        <f>CA20+CB20+CC20</f>
        <v>0</v>
      </c>
      <c r="CE20" s="22"/>
      <c r="CF20" s="1"/>
      <c r="CG20" s="2"/>
      <c r="CH20" s="2"/>
      <c r="CI20" s="2"/>
      <c r="CJ20" s="2"/>
      <c r="CK20" s="2"/>
      <c r="CL20" s="7">
        <f>CE20+CF20</f>
        <v>0</v>
      </c>
      <c r="CM20" s="18">
        <f>CG20/2</f>
        <v>0</v>
      </c>
      <c r="CN20" s="6">
        <f>(CH20*3)+(CI20*5)+(CJ20*5)+(CK20*20)</f>
        <v>0</v>
      </c>
      <c r="CO20" s="19">
        <f>CL20+CM20+CN20</f>
        <v>0</v>
      </c>
      <c r="CP20" s="22"/>
      <c r="CQ20" s="1"/>
      <c r="CR20" s="2"/>
      <c r="CS20" s="2"/>
      <c r="CT20" s="2"/>
      <c r="CU20" s="2"/>
      <c r="CV20" s="2"/>
      <c r="CW20" s="7">
        <f>CP20+CQ20</f>
        <v>0</v>
      </c>
      <c r="CX20" s="18">
        <f>CR20/2</f>
        <v>0</v>
      </c>
      <c r="CY20" s="6">
        <f>(CS20*3)+(CT20*5)+(CU20*5)+(CV20*20)</f>
        <v>0</v>
      </c>
      <c r="CZ20" s="19">
        <f>CW20+CX20+CY20</f>
        <v>0</v>
      </c>
      <c r="DA20" s="22"/>
      <c r="DB20" s="1"/>
      <c r="DC20" s="2"/>
      <c r="DD20" s="2"/>
      <c r="DE20" s="2"/>
      <c r="DF20" s="2"/>
      <c r="DG20" s="2"/>
      <c r="DH20" s="7">
        <f>DA20+DB20</f>
        <v>0</v>
      </c>
      <c r="DI20" s="18">
        <f>DC20/2</f>
        <v>0</v>
      </c>
      <c r="DJ20" s="6">
        <f>(DD20*3)+(DE20*5)+(DF20*5)+(DG20*20)</f>
        <v>0</v>
      </c>
      <c r="DK20" s="19">
        <f>DH20+DI20+DJ20</f>
        <v>0</v>
      </c>
    </row>
    <row r="21" spans="1:115" x14ac:dyDescent="0.2">
      <c r="A21" s="24">
        <v>19</v>
      </c>
      <c r="B21" s="57" t="s">
        <v>90</v>
      </c>
      <c r="C21" s="52"/>
      <c r="D21" s="52"/>
      <c r="E21" s="52"/>
      <c r="F21" s="52"/>
      <c r="G21" s="52" t="s">
        <v>31</v>
      </c>
      <c r="H21" s="20" t="str">
        <f>IF(AND(OR($H$2="Y",$J$2="Y"),K21&lt;5,L21&lt;5),IF(AND(K21=#REF!,L21=#REF!),#REF!+1,1),"")</f>
        <v/>
      </c>
      <c r="I21" s="70">
        <f t="shared" si="0"/>
        <v>2</v>
      </c>
      <c r="J21" s="16" t="e">
        <f>IF(AND($J$2="Y",L21&gt;0,OR(AND(H21=1,#REF!=10),AND(H21=2,#REF!=20),AND(H21=3,#REF!=30),AND(H21=4,H39=40),AND(H21=5,H48=50),AND(H21=6,H57=60),AND(H21=7,H66=70),AND(H21=8,H75=80),AND(H21=9,H84=90),AND(H21=10,H93=100))),VLOOKUP(L21-1,SortLookup!$A$13:$B$16,2,FALSE),"")</f>
        <v>#REF!</v>
      </c>
      <c r="K21" s="15" t="str">
        <f>IF(ISNA(VLOOKUP(F21,SortLookup!$A$1:$B$5,2,FALSE))," ",VLOOKUP(F21,SortLookup!$A$1:$B$5,2,FALSE))</f>
        <v xml:space="preserve"> </v>
      </c>
      <c r="L21" s="21" t="str">
        <f>IF(ISNA(VLOOKUP(G21,SortLookup!$A$7:$B$11,2,FALSE))," ",VLOOKUP(G21,SortLookup!$A$7:$B$11,2,FALSE))</f>
        <v xml:space="preserve"> </v>
      </c>
      <c r="M21" s="36">
        <f>N21+O21+P21</f>
        <v>227.08</v>
      </c>
      <c r="N21" s="37">
        <f>AD21+AQ21+BC21+BO21+CA21+CL21+CW21+DH21</f>
        <v>143.58000000000001</v>
      </c>
      <c r="O21" s="8">
        <f>AF21+AS21+BE21+BQ21+CC21+CN21+CY21+DJ21</f>
        <v>56</v>
      </c>
      <c r="P21" s="40">
        <f>Q21/2</f>
        <v>27.5</v>
      </c>
      <c r="Q21" s="41">
        <f>Y21+AL21+AX21+BJ21+BV21+CG21+CR21+DC21</f>
        <v>55</v>
      </c>
      <c r="R21" s="22">
        <v>5.61</v>
      </c>
      <c r="S21" s="1"/>
      <c r="T21" s="1"/>
      <c r="U21" s="1"/>
      <c r="V21" s="1"/>
      <c r="W21" s="1"/>
      <c r="X21" s="1"/>
      <c r="Y21" s="2">
        <v>6</v>
      </c>
      <c r="Z21" s="2">
        <v>1</v>
      </c>
      <c r="AA21" s="2"/>
      <c r="AB21" s="2"/>
      <c r="AC21" s="23"/>
      <c r="AD21" s="7">
        <f>R21+S21+T21+U21+V21+W21+X21</f>
        <v>5.61</v>
      </c>
      <c r="AE21" s="18">
        <f>Y21/2</f>
        <v>3</v>
      </c>
      <c r="AF21" s="6">
        <f>(Z21*3)+(AA21*5)+(AB21*5)+(AC21*20)</f>
        <v>3</v>
      </c>
      <c r="AG21" s="19">
        <f>AD21+AE21+AF21</f>
        <v>11.61</v>
      </c>
      <c r="AH21" s="22">
        <v>61.03</v>
      </c>
      <c r="AI21" s="1"/>
      <c r="AJ21" s="1"/>
      <c r="AK21" s="1"/>
      <c r="AL21" s="2">
        <v>4</v>
      </c>
      <c r="AM21" s="2"/>
      <c r="AN21" s="2"/>
      <c r="AO21" s="2">
        <v>3</v>
      </c>
      <c r="AP21" s="2"/>
      <c r="AQ21" s="7">
        <f>AI21+AJ21+AH21</f>
        <v>61.03</v>
      </c>
      <c r="AR21" s="18">
        <f>AL21/2</f>
        <v>2</v>
      </c>
      <c r="AS21" s="6">
        <f>(AM21*3)+(AN21*5)+(AO21*5)+(AP21*20)</f>
        <v>15</v>
      </c>
      <c r="AT21" s="19">
        <f>AQ21+AR21+AS21</f>
        <v>78.03</v>
      </c>
      <c r="AU21" s="22">
        <v>28.5</v>
      </c>
      <c r="AV21" s="1"/>
      <c r="AW21" s="1"/>
      <c r="AX21" s="2">
        <v>40</v>
      </c>
      <c r="AY21" s="2">
        <v>1</v>
      </c>
      <c r="AZ21" s="2">
        <v>3</v>
      </c>
      <c r="BA21" s="2"/>
      <c r="BB21" s="2">
        <v>1</v>
      </c>
      <c r="BC21" s="7">
        <f>AU21+AV21+AW21</f>
        <v>28.5</v>
      </c>
      <c r="BD21" s="18">
        <f>AX21/2</f>
        <v>20</v>
      </c>
      <c r="BE21" s="6">
        <f>(AY21*3)+(AZ21*5)+(BA21*5)+(BB21*20)</f>
        <v>38</v>
      </c>
      <c r="BF21" s="19">
        <f>BC21+BD21+BE21</f>
        <v>86.5</v>
      </c>
      <c r="BG21" s="22">
        <v>48.44</v>
      </c>
      <c r="BH21" s="1"/>
      <c r="BI21" s="1"/>
      <c r="BJ21" s="2">
        <v>5</v>
      </c>
      <c r="BK21" s="2"/>
      <c r="BL21" s="2"/>
      <c r="BM21" s="2"/>
      <c r="BN21" s="2"/>
      <c r="BO21" s="7">
        <f>BG21+BH21+BI21</f>
        <v>48.44</v>
      </c>
      <c r="BP21" s="18">
        <f>BJ21/2</f>
        <v>2.5</v>
      </c>
      <c r="BQ21" s="6">
        <f>(BK21*3)+(BL21*5)+(BM21*5)+(BN21*20)</f>
        <v>0</v>
      </c>
      <c r="BR21" s="19">
        <f>BO21+BP21+BQ21</f>
        <v>50.94</v>
      </c>
      <c r="BS21" s="22"/>
      <c r="BT21" s="1"/>
      <c r="BU21" s="1"/>
      <c r="BV21" s="2"/>
      <c r="BW21" s="2"/>
      <c r="BX21" s="2"/>
      <c r="BY21" s="2"/>
      <c r="BZ21" s="2"/>
      <c r="CA21" s="7">
        <f>BS21+BT21+BU21</f>
        <v>0</v>
      </c>
      <c r="CB21" s="18">
        <f>BV21/2</f>
        <v>0</v>
      </c>
      <c r="CC21" s="6">
        <f>(BW21*3)+(BX21*5)+(BY21*5)+(BZ21*20)</f>
        <v>0</v>
      </c>
      <c r="CD21" s="19">
        <f>CA21+CB21+CC21</f>
        <v>0</v>
      </c>
      <c r="CE21" s="22"/>
      <c r="CF21" s="1"/>
      <c r="CG21" s="2"/>
      <c r="CH21" s="2"/>
      <c r="CI21" s="2"/>
      <c r="CJ21" s="2"/>
      <c r="CK21" s="2"/>
      <c r="CL21" s="7">
        <f>CE21+CF21</f>
        <v>0</v>
      </c>
      <c r="CM21" s="18">
        <f>CG21/2</f>
        <v>0</v>
      </c>
      <c r="CN21" s="6">
        <f>(CH21*3)+(CI21*5)+(CJ21*5)+(CK21*20)</f>
        <v>0</v>
      </c>
      <c r="CO21" s="19">
        <f>CL21+CM21+CN21</f>
        <v>0</v>
      </c>
      <c r="CP21" s="22"/>
      <c r="CQ21" s="1"/>
      <c r="CR21" s="2"/>
      <c r="CS21" s="2"/>
      <c r="CT21" s="2"/>
      <c r="CU21" s="2"/>
      <c r="CV21" s="2"/>
      <c r="CW21" s="7">
        <f>CP21+CQ21</f>
        <v>0</v>
      </c>
      <c r="CX21" s="18">
        <f>CR21/2</f>
        <v>0</v>
      </c>
      <c r="CY21" s="6">
        <f>(CS21*3)+(CT21*5)+(CU21*5)+(CV21*20)</f>
        <v>0</v>
      </c>
      <c r="CZ21" s="19">
        <f>CW21+CX21+CY21</f>
        <v>0</v>
      </c>
      <c r="DA21" s="22"/>
      <c r="DB21" s="1"/>
      <c r="DC21" s="2"/>
      <c r="DD21" s="2"/>
      <c r="DE21" s="2"/>
      <c r="DF21" s="2"/>
      <c r="DG21" s="2"/>
      <c r="DH21" s="7">
        <f>DA21+DB21</f>
        <v>0</v>
      </c>
      <c r="DI21" s="18">
        <f>DC21/2</f>
        <v>0</v>
      </c>
      <c r="DJ21" s="6">
        <f>(DD21*3)+(DE21*5)+(DF21*5)+(DG21*20)</f>
        <v>0</v>
      </c>
      <c r="DK21" s="19">
        <f>DH21+DI21+DJ21</f>
        <v>0</v>
      </c>
    </row>
    <row r="22" spans="1:115" x14ac:dyDescent="0.2">
      <c r="A22" s="24">
        <v>20</v>
      </c>
      <c r="B22" s="57" t="s">
        <v>92</v>
      </c>
      <c r="C22" s="52"/>
      <c r="D22" s="52"/>
      <c r="E22" s="52"/>
      <c r="F22" s="52"/>
      <c r="G22" s="52" t="s">
        <v>32</v>
      </c>
      <c r="H22" s="20" t="str">
        <f>IF(AND(OR($H$2="Y",$J$2="Y"),K22&lt;5,L22&lt;5),IF(AND(K22=#REF!,L22=#REF!),#REF!+1,1),"")</f>
        <v/>
      </c>
      <c r="I22" s="70">
        <f t="shared" si="0"/>
        <v>5</v>
      </c>
      <c r="J22" s="16" t="e">
        <f>IF(AND($J$2="Y",L22&gt;0,OR(AND(H22=1,#REF!=10),AND(H22=2,#REF!=20),AND(H22=3,#REF!=30),AND(H22=4,H40=40),AND(H22=5,H49=50),AND(H22=6,H58=60),AND(H22=7,H67=70),AND(H22=8,H76=80),AND(H22=9,H85=90),AND(H22=10,H94=100))),VLOOKUP(L22-1,SortLookup!$A$13:$B$16,2,FALSE),"")</f>
        <v>#REF!</v>
      </c>
      <c r="K22" s="15" t="str">
        <f>IF(ISNA(VLOOKUP(F22,SortLookup!$A$1:$B$5,2,FALSE))," ",VLOOKUP(F22,SortLookup!$A$1:$B$5,2,FALSE))</f>
        <v xml:space="preserve"> </v>
      </c>
      <c r="L22" s="21" t="str">
        <f>IF(ISNA(VLOOKUP(G22,SortLookup!$A$7:$B$11,2,FALSE))," ",VLOOKUP(G22,SortLookup!$A$7:$B$11,2,FALSE))</f>
        <v xml:space="preserve"> </v>
      </c>
      <c r="M22" s="36">
        <f>N22+O22+P22</f>
        <v>229.38</v>
      </c>
      <c r="N22" s="37">
        <f>AD22+AQ22+BC22+BO22+CA22+CL22+CW22+DH22</f>
        <v>151.88</v>
      </c>
      <c r="O22" s="8">
        <f>AF22+AS22+BE22+BQ22+CC22+CN22+CY22+DJ22</f>
        <v>35</v>
      </c>
      <c r="P22" s="40">
        <f>Q22/2</f>
        <v>42.5</v>
      </c>
      <c r="Q22" s="41">
        <f>Y22+AL22+AX22+BJ22+BV22+CG22+CR22+DC22</f>
        <v>85</v>
      </c>
      <c r="R22" s="22">
        <v>7.27</v>
      </c>
      <c r="S22" s="1"/>
      <c r="T22" s="1"/>
      <c r="U22" s="1"/>
      <c r="V22" s="1"/>
      <c r="W22" s="1"/>
      <c r="X22" s="1"/>
      <c r="Y22" s="2">
        <v>6</v>
      </c>
      <c r="Z22" s="2"/>
      <c r="AA22" s="2"/>
      <c r="AB22" s="2"/>
      <c r="AC22" s="23"/>
      <c r="AD22" s="7">
        <f>R22+S22+T22+U22+V22+W22+X22</f>
        <v>7.27</v>
      </c>
      <c r="AE22" s="18">
        <f>Y22/2</f>
        <v>3</v>
      </c>
      <c r="AF22" s="6">
        <f>(Z22*3)+(AA22*5)+(AB22*5)+(AC22*20)</f>
        <v>0</v>
      </c>
      <c r="AG22" s="19">
        <f>AD22+AE22+AF22</f>
        <v>10.27</v>
      </c>
      <c r="AH22" s="22">
        <v>73.540000000000006</v>
      </c>
      <c r="AI22" s="1"/>
      <c r="AJ22" s="1"/>
      <c r="AK22" s="1"/>
      <c r="AL22" s="2">
        <v>12</v>
      </c>
      <c r="AM22" s="2">
        <v>1</v>
      </c>
      <c r="AN22" s="2"/>
      <c r="AO22" s="2"/>
      <c r="AP22" s="2"/>
      <c r="AQ22" s="7">
        <f>AI22+AJ22+AH22</f>
        <v>73.540000000000006</v>
      </c>
      <c r="AR22" s="18">
        <f>AL22/2</f>
        <v>6</v>
      </c>
      <c r="AS22" s="6">
        <f>(AM22*3)+(AN22*5)+(AO22*5)+(AP22*20)</f>
        <v>3</v>
      </c>
      <c r="AT22" s="19">
        <f>AQ22+AR22+AS22</f>
        <v>82.54</v>
      </c>
      <c r="AU22" s="22">
        <v>40.909999999999997</v>
      </c>
      <c r="AV22" s="1"/>
      <c r="AW22" s="1"/>
      <c r="AX22" s="2">
        <v>40</v>
      </c>
      <c r="AY22" s="2">
        <v>2</v>
      </c>
      <c r="AZ22" s="2">
        <v>3</v>
      </c>
      <c r="BA22" s="2"/>
      <c r="BB22" s="2"/>
      <c r="BC22" s="7">
        <f>AU22+AV22+AW22</f>
        <v>40.909999999999997</v>
      </c>
      <c r="BD22" s="18">
        <f>AX22/2</f>
        <v>20</v>
      </c>
      <c r="BE22" s="6">
        <f>(AY22*3)+(AZ22*5)+(BA22*5)+(BB22*20)</f>
        <v>21</v>
      </c>
      <c r="BF22" s="19">
        <f>BC22+BD22+BE22</f>
        <v>81.91</v>
      </c>
      <c r="BG22" s="22">
        <v>30.16</v>
      </c>
      <c r="BH22" s="1"/>
      <c r="BI22" s="1"/>
      <c r="BJ22" s="2">
        <v>27</v>
      </c>
      <c r="BK22" s="2">
        <v>2</v>
      </c>
      <c r="BL22" s="2">
        <v>1</v>
      </c>
      <c r="BM22" s="2"/>
      <c r="BN22" s="2"/>
      <c r="BO22" s="7">
        <f>BG22+BH22+BI22</f>
        <v>30.16</v>
      </c>
      <c r="BP22" s="18">
        <f>BJ22/2</f>
        <v>13.5</v>
      </c>
      <c r="BQ22" s="6">
        <f>(BK22*3)+(BL22*5)+(BM22*5)+(BN22*20)</f>
        <v>11</v>
      </c>
      <c r="BR22" s="19">
        <f>BO22+BP22+BQ22</f>
        <v>54.66</v>
      </c>
      <c r="BS22" s="22"/>
      <c r="BT22" s="1"/>
      <c r="BU22" s="1"/>
      <c r="BV22" s="2"/>
      <c r="BW22" s="2"/>
      <c r="BX22" s="2"/>
      <c r="BY22" s="2"/>
      <c r="BZ22" s="2"/>
      <c r="CA22" s="7">
        <f>BS22+BT22+BU22</f>
        <v>0</v>
      </c>
      <c r="CB22" s="18">
        <f>BV22/2</f>
        <v>0</v>
      </c>
      <c r="CC22" s="6">
        <f>(BW22*3)+(BX22*5)+(BY22*5)+(BZ22*20)</f>
        <v>0</v>
      </c>
      <c r="CD22" s="19">
        <f>CA22+CB22+CC22</f>
        <v>0</v>
      </c>
      <c r="CE22" s="22"/>
      <c r="CF22" s="1"/>
      <c r="CG22" s="2"/>
      <c r="CH22" s="2"/>
      <c r="CI22" s="2"/>
      <c r="CJ22" s="2"/>
      <c r="CK22" s="2"/>
      <c r="CL22" s="7">
        <f>CE22+CF22</f>
        <v>0</v>
      </c>
      <c r="CM22" s="18">
        <f>CG22/2</f>
        <v>0</v>
      </c>
      <c r="CN22" s="6">
        <f>(CH22*3)+(CI22*5)+(CJ22*5)+(CK22*20)</f>
        <v>0</v>
      </c>
      <c r="CO22" s="19">
        <f>CL22+CM22+CN22</f>
        <v>0</v>
      </c>
      <c r="CP22" s="22"/>
      <c r="CQ22" s="1"/>
      <c r="CR22" s="2"/>
      <c r="CS22" s="2"/>
      <c r="CT22" s="2"/>
      <c r="CU22" s="2"/>
      <c r="CV22" s="2"/>
      <c r="CW22" s="7">
        <f>CP22+CQ22</f>
        <v>0</v>
      </c>
      <c r="CX22" s="18">
        <f>CR22/2</f>
        <v>0</v>
      </c>
      <c r="CY22" s="6">
        <f>(CS22*3)+(CT22*5)+(CU22*5)+(CV22*20)</f>
        <v>0</v>
      </c>
      <c r="CZ22" s="19">
        <f>CW22+CX22+CY22</f>
        <v>0</v>
      </c>
      <c r="DA22" s="22"/>
      <c r="DB22" s="1"/>
      <c r="DC22" s="2"/>
      <c r="DD22" s="2"/>
      <c r="DE22" s="2"/>
      <c r="DF22" s="2"/>
      <c r="DG22" s="2"/>
      <c r="DH22" s="7">
        <f>DA22+DB22</f>
        <v>0</v>
      </c>
      <c r="DI22" s="18">
        <f>DC22/2</f>
        <v>0</v>
      </c>
      <c r="DJ22" s="6">
        <f>(DD22*3)+(DE22*5)+(DF22*5)+(DG22*20)</f>
        <v>0</v>
      </c>
      <c r="DK22" s="19">
        <f>DH22+DI22+DJ22</f>
        <v>0</v>
      </c>
    </row>
    <row r="23" spans="1:115" x14ac:dyDescent="0.2">
      <c r="A23" s="24">
        <v>21</v>
      </c>
      <c r="B23" s="9" t="s">
        <v>91</v>
      </c>
      <c r="C23" s="52"/>
      <c r="D23" s="52"/>
      <c r="E23" s="52"/>
      <c r="F23" s="52"/>
      <c r="G23" s="54" t="s">
        <v>32</v>
      </c>
      <c r="H23" s="20" t="str">
        <f>IF(AND(OR($H$2="Y",$J$2="Y"),K23&lt;5,L23&lt;5),IF(AND(K23=#REF!,L23=#REF!),#REF!+1,1),"")</f>
        <v/>
      </c>
      <c r="I23" s="70">
        <f t="shared" si="0"/>
        <v>4</v>
      </c>
      <c r="J23" s="16" t="e">
        <f>IF(AND($J$2="Y",L23&gt;0,OR(AND(H23=1,#REF!=10),AND(H23=2,#REF!=20),AND(H23=3,#REF!=30),AND(H23=4,H43=40),AND(H23=5,H52=50),AND(H23=6,H61=60),AND(H23=7,H70=70),AND(H23=8,H79=80),AND(H23=9,H88=90),AND(H23=10,H97=100))),VLOOKUP(L23-1,SortLookup!$A$13:$B$16,2,FALSE),"")</f>
        <v>#REF!</v>
      </c>
      <c r="K23" s="15" t="str">
        <f>IF(ISNA(VLOOKUP(F23,SortLookup!$A$1:$B$5,2,FALSE))," ",VLOOKUP(F23,SortLookup!$A$1:$B$5,2,FALSE))</f>
        <v xml:space="preserve"> </v>
      </c>
      <c r="L23" s="21" t="str">
        <f>IF(ISNA(VLOOKUP(G23,SortLookup!$A$7:$B$11,2,FALSE))," ",VLOOKUP(G23,SortLookup!$A$7:$B$11,2,FALSE))</f>
        <v xml:space="preserve"> </v>
      </c>
      <c r="M23" s="36">
        <f>N23+O23+P23</f>
        <v>255.41</v>
      </c>
      <c r="N23" s="37">
        <f>AD23+AQ23+BC23+BO23+CA23+CL23+CW23+DH23</f>
        <v>178.91</v>
      </c>
      <c r="O23" s="8">
        <f>AF23+AS23+BE23+BQ23+CC23+CN23+CY23+DJ23</f>
        <v>42</v>
      </c>
      <c r="P23" s="40">
        <f>Q23/2</f>
        <v>34.5</v>
      </c>
      <c r="Q23" s="41">
        <f>Y23+AL23+AX23+BJ23+BV23+CG23+CR23+DC23</f>
        <v>69</v>
      </c>
      <c r="R23" s="22">
        <v>10.55</v>
      </c>
      <c r="S23" s="1"/>
      <c r="T23" s="1"/>
      <c r="U23" s="1"/>
      <c r="V23" s="1"/>
      <c r="W23" s="1"/>
      <c r="X23" s="1"/>
      <c r="Y23" s="2">
        <v>12</v>
      </c>
      <c r="Z23" s="2"/>
      <c r="AA23" s="2"/>
      <c r="AB23" s="2"/>
      <c r="AC23" s="23"/>
      <c r="AD23" s="7">
        <f>R23+S23+T23+U23+V23+W23+X23</f>
        <v>10.55</v>
      </c>
      <c r="AE23" s="18">
        <f>Y23/2</f>
        <v>6</v>
      </c>
      <c r="AF23" s="6">
        <f>(Z23*3)+(AA23*5)+(AB23*5)+(AC23*20)</f>
        <v>0</v>
      </c>
      <c r="AG23" s="19">
        <f>AD23+AE23+AF23</f>
        <v>16.55</v>
      </c>
      <c r="AH23" s="22">
        <v>81.56</v>
      </c>
      <c r="AI23" s="1"/>
      <c r="AJ23" s="1"/>
      <c r="AK23" s="1"/>
      <c r="AL23" s="2">
        <v>23</v>
      </c>
      <c r="AM23" s="2"/>
      <c r="AN23" s="2">
        <v>1</v>
      </c>
      <c r="AO23" s="2"/>
      <c r="AP23" s="2"/>
      <c r="AQ23" s="7">
        <f>AI23+AJ23+AH23</f>
        <v>81.56</v>
      </c>
      <c r="AR23" s="18">
        <f>AL23/2</f>
        <v>11.5</v>
      </c>
      <c r="AS23" s="6">
        <f>(AM23*3)+(AN23*5)+(AO23*5)+(AP23*20)</f>
        <v>5</v>
      </c>
      <c r="AT23" s="19">
        <f>AQ23+AR23+AS23</f>
        <v>98.06</v>
      </c>
      <c r="AU23" s="22">
        <v>48.1</v>
      </c>
      <c r="AV23" s="1"/>
      <c r="AW23" s="1"/>
      <c r="AX23" s="2">
        <v>20</v>
      </c>
      <c r="AY23" s="2">
        <v>3</v>
      </c>
      <c r="AZ23" s="2"/>
      <c r="BA23" s="2"/>
      <c r="BB23" s="2">
        <v>1</v>
      </c>
      <c r="BC23" s="7">
        <f>AU23+AV23+AW23</f>
        <v>48.1</v>
      </c>
      <c r="BD23" s="18">
        <f>AX23/2</f>
        <v>10</v>
      </c>
      <c r="BE23" s="6">
        <f>(AY23*3)+(AZ23*5)+(BA23*5)+(BB23*20)</f>
        <v>29</v>
      </c>
      <c r="BF23" s="19">
        <f>BC23+BD23+BE23</f>
        <v>87.1</v>
      </c>
      <c r="BG23" s="22">
        <v>38.700000000000003</v>
      </c>
      <c r="BH23" s="1"/>
      <c r="BI23" s="1"/>
      <c r="BJ23" s="2">
        <v>14</v>
      </c>
      <c r="BK23" s="2">
        <v>1</v>
      </c>
      <c r="BL23" s="2">
        <v>1</v>
      </c>
      <c r="BM23" s="2"/>
      <c r="BN23" s="2"/>
      <c r="BO23" s="7">
        <f>BG23+BH23+BI23</f>
        <v>38.700000000000003</v>
      </c>
      <c r="BP23" s="18">
        <f>BJ23/2</f>
        <v>7</v>
      </c>
      <c r="BQ23" s="6">
        <f>(BK23*3)+(BL23*5)+(BM23*5)+(BN23*20)</f>
        <v>8</v>
      </c>
      <c r="BR23" s="19">
        <f>BO23+BP23+BQ23</f>
        <v>53.7</v>
      </c>
      <c r="BS23" s="22"/>
      <c r="BT23" s="1"/>
      <c r="BU23" s="1"/>
      <c r="BV23" s="2"/>
      <c r="BW23" s="2"/>
      <c r="BX23" s="2"/>
      <c r="BY23" s="2"/>
      <c r="BZ23" s="2"/>
      <c r="CA23" s="7">
        <f>BS23+BT23+BU23</f>
        <v>0</v>
      </c>
      <c r="CB23" s="18">
        <f>BV23/2</f>
        <v>0</v>
      </c>
      <c r="CC23" s="6">
        <f>(BW23*3)+(BX23*5)+(BY23*5)+(BZ23*20)</f>
        <v>0</v>
      </c>
      <c r="CD23" s="19">
        <f>CA23+CB23+CC23</f>
        <v>0</v>
      </c>
      <c r="CE23" s="22"/>
      <c r="CF23" s="1"/>
      <c r="CG23" s="2"/>
      <c r="CH23" s="2"/>
      <c r="CI23" s="2"/>
      <c r="CJ23" s="2"/>
      <c r="CK23" s="2"/>
      <c r="CL23" s="7">
        <f>CE23+CF23</f>
        <v>0</v>
      </c>
      <c r="CM23" s="18">
        <f>CG23/2</f>
        <v>0</v>
      </c>
      <c r="CN23" s="6">
        <f>(CH23*3)+(CI23*5)+(CJ23*5)+(CK23*20)</f>
        <v>0</v>
      </c>
      <c r="CO23" s="19">
        <f>CL23+CM23+CN23</f>
        <v>0</v>
      </c>
      <c r="CP23" s="22"/>
      <c r="CQ23" s="1"/>
      <c r="CR23" s="2"/>
      <c r="CS23" s="2"/>
      <c r="CT23" s="2"/>
      <c r="CU23" s="2"/>
      <c r="CV23" s="2"/>
      <c r="CW23" s="7">
        <f t="shared" ref="CW23:CW24" si="9">CP23+CQ23</f>
        <v>0</v>
      </c>
      <c r="CX23" s="18">
        <f t="shared" ref="CX23:CX24" si="10">CR23/2</f>
        <v>0</v>
      </c>
      <c r="CY23" s="6">
        <f t="shared" ref="CY23:CY24" si="11">(CS23*3)+(CT23*5)+(CU23*5)+(CV23*20)</f>
        <v>0</v>
      </c>
      <c r="CZ23" s="19">
        <f t="shared" ref="CZ23:CZ24" si="12">CW23+CX23+CY23</f>
        <v>0</v>
      </c>
      <c r="DA23" s="22"/>
      <c r="DB23" s="1"/>
      <c r="DC23" s="2"/>
      <c r="DD23" s="2"/>
      <c r="DE23" s="2"/>
      <c r="DF23" s="2"/>
      <c r="DG23" s="2"/>
      <c r="DH23" s="7">
        <f t="shared" ref="DH23:DH24" si="13">DA23+DB23</f>
        <v>0</v>
      </c>
      <c r="DI23" s="18">
        <f t="shared" ref="DI23:DI24" si="14">DC23/2</f>
        <v>0</v>
      </c>
      <c r="DJ23" s="6">
        <f t="shared" ref="DJ23:DJ24" si="15">(DD23*3)+(DE23*5)+(DF23*5)+(DG23*20)</f>
        <v>0</v>
      </c>
      <c r="DK23" s="19">
        <f t="shared" ref="DK23:DK24" si="16">DH23+DI23+DJ23</f>
        <v>0</v>
      </c>
    </row>
    <row r="24" spans="1:115" x14ac:dyDescent="0.2">
      <c r="A24" s="24">
        <v>22</v>
      </c>
      <c r="B24" s="55" t="s">
        <v>109</v>
      </c>
      <c r="C24" s="52"/>
      <c r="D24" s="52"/>
      <c r="E24" s="52"/>
      <c r="F24" s="52"/>
      <c r="G24" s="52" t="s">
        <v>108</v>
      </c>
      <c r="H24" s="20" t="str">
        <f>IF(AND(OR($H$2="Y",$J$2="Y"),K24&lt;5,L24&lt;5),IF(AND(K24=#REF!,L24=#REF!),#REF!+1,1),"")</f>
        <v/>
      </c>
      <c r="I24" s="70">
        <f t="shared" si="0"/>
        <v>0</v>
      </c>
      <c r="J24" s="16" t="e">
        <f>IF(AND($J$2="Y",L24&gt;0,OR(AND(H24=1,#REF!=10),AND(H24=2,#REF!=20),AND(H24=3,#REF!=30),AND(H24=4,H45=40),AND(H24=5,H54=50),AND(H24=6,H63=60),AND(H24=7,H72=70),AND(H24=8,H81=80),AND(H24=9,H90=90),AND(H24=10,H99=100))),VLOOKUP(L24-1,SortLookup!$A$13:$B$16,2,FALSE),"")</f>
        <v>#REF!</v>
      </c>
      <c r="K24" s="15" t="str">
        <f>IF(ISNA(VLOOKUP(F24,SortLookup!$A$1:$B$5,2,FALSE))," ",VLOOKUP(F24,SortLookup!$A$1:$B$5,2,FALSE))</f>
        <v xml:space="preserve"> </v>
      </c>
      <c r="L24" s="21" t="str">
        <f>IF(ISNA(VLOOKUP(G24,SortLookup!$A$7:$B$11,2,FALSE))," ",VLOOKUP(G24,SortLookup!$A$7:$B$11,2,FALSE))</f>
        <v xml:space="preserve"> </v>
      </c>
      <c r="M24" s="36">
        <f>N24+O24+P24</f>
        <v>92.56</v>
      </c>
      <c r="N24" s="37">
        <f>AD24+AQ24+BC24+BO24+CA24+CL24+CW24+DH24</f>
        <v>79.56</v>
      </c>
      <c r="O24" s="8">
        <f>AF24+AS24+BE24+BQ24+CC24+CN24+CY24+DJ24</f>
        <v>0</v>
      </c>
      <c r="P24" s="40">
        <f>Q24/2</f>
        <v>13</v>
      </c>
      <c r="Q24" s="41">
        <f>Y24+AL24+AX24+BJ24+BV24+CG24+CR24+DC24</f>
        <v>26</v>
      </c>
      <c r="R24" s="22">
        <v>4.99</v>
      </c>
      <c r="S24" s="1"/>
      <c r="T24" s="1"/>
      <c r="U24" s="1"/>
      <c r="V24" s="1"/>
      <c r="W24" s="1"/>
      <c r="X24" s="1"/>
      <c r="Y24" s="2">
        <v>2</v>
      </c>
      <c r="Z24" s="2"/>
      <c r="AA24" s="2"/>
      <c r="AB24" s="2"/>
      <c r="AC24" s="23"/>
      <c r="AD24" s="7">
        <f>R24+S24+T24+U24+V24+W24+X24</f>
        <v>4.99</v>
      </c>
      <c r="AE24" s="18">
        <f>Y24/2</f>
        <v>1</v>
      </c>
      <c r="AF24" s="6">
        <f>(Z24*3)+(AA24*5)+(AB24*5)+(AC24*20)</f>
        <v>0</v>
      </c>
      <c r="AG24" s="19">
        <f>AD24+AE24+AF24</f>
        <v>5.99</v>
      </c>
      <c r="AH24" s="22">
        <v>26.19</v>
      </c>
      <c r="AI24" s="1"/>
      <c r="AJ24" s="1"/>
      <c r="AK24" s="1"/>
      <c r="AL24" s="2">
        <v>10</v>
      </c>
      <c r="AM24" s="2"/>
      <c r="AN24" s="2"/>
      <c r="AO24" s="2"/>
      <c r="AP24" s="2"/>
      <c r="AQ24" s="7">
        <f>AI24+AJ24+AH24</f>
        <v>26.19</v>
      </c>
      <c r="AR24" s="18">
        <f>AL24/2</f>
        <v>5</v>
      </c>
      <c r="AS24" s="6">
        <f>(AM24*3)+(AN24*5)+(AO24*5)+(AP24*20)</f>
        <v>0</v>
      </c>
      <c r="AT24" s="19">
        <f>AQ24+AR24+AS24</f>
        <v>31.19</v>
      </c>
      <c r="AU24" s="22">
        <v>26.21</v>
      </c>
      <c r="AV24" s="1"/>
      <c r="AW24" s="1"/>
      <c r="AX24" s="2">
        <v>12</v>
      </c>
      <c r="AY24" s="2"/>
      <c r="AZ24" s="2"/>
      <c r="BA24" s="2"/>
      <c r="BB24" s="2"/>
      <c r="BC24" s="7">
        <f>AU24+AV24+AW24</f>
        <v>26.21</v>
      </c>
      <c r="BD24" s="18">
        <f>AX24/2</f>
        <v>6</v>
      </c>
      <c r="BE24" s="6">
        <f>(AY24*3)+(AZ24*5)+(BA24*5)+(BB24*20)</f>
        <v>0</v>
      </c>
      <c r="BF24" s="19">
        <f>BC24+BD24+BE24</f>
        <v>32.21</v>
      </c>
      <c r="BG24" s="22">
        <v>22.17</v>
      </c>
      <c r="BH24" s="1"/>
      <c r="BI24" s="1"/>
      <c r="BJ24" s="2">
        <v>2</v>
      </c>
      <c r="BK24" s="2"/>
      <c r="BL24" s="2"/>
      <c r="BM24" s="2"/>
      <c r="BN24" s="2"/>
      <c r="BO24" s="7">
        <f>BG24+BH24+BI24</f>
        <v>22.17</v>
      </c>
      <c r="BP24" s="18">
        <f>BJ24/2</f>
        <v>1</v>
      </c>
      <c r="BQ24" s="6">
        <f>(BK24*3)+(BL24*5)+(BM24*5)+(BN24*20)</f>
        <v>0</v>
      </c>
      <c r="BR24" s="19">
        <f>BO24+BP24+BQ24</f>
        <v>23.17</v>
      </c>
      <c r="BS24" s="22"/>
      <c r="BT24" s="1"/>
      <c r="BU24" s="1"/>
      <c r="BV24" s="2"/>
      <c r="BW24" s="2"/>
      <c r="BX24" s="2"/>
      <c r="BY24" s="2"/>
      <c r="BZ24" s="2"/>
      <c r="CA24" s="7">
        <f>BS24+BT24+BU24</f>
        <v>0</v>
      </c>
      <c r="CB24" s="18">
        <f>BV24/2</f>
        <v>0</v>
      </c>
      <c r="CC24" s="6">
        <f>(BW24*3)+(BX24*5)+(BY24*5)+(BZ24*20)</f>
        <v>0</v>
      </c>
      <c r="CD24" s="19">
        <f>CA24+CB24+CC24</f>
        <v>0</v>
      </c>
      <c r="CE24" s="22"/>
      <c r="CF24" s="1"/>
      <c r="CG24" s="2"/>
      <c r="CH24" s="2"/>
      <c r="CI24" s="2"/>
      <c r="CJ24" s="2"/>
      <c r="CK24" s="2"/>
      <c r="CL24" s="7">
        <f>CE24+CF24</f>
        <v>0</v>
      </c>
      <c r="CM24" s="18">
        <f>CG24/2</f>
        <v>0</v>
      </c>
      <c r="CN24" s="6">
        <f>(CH24*3)+(CI24*5)+(CJ24*5)+(CK24*20)</f>
        <v>0</v>
      </c>
      <c r="CO24" s="19">
        <f>CL24+CM24+CN24</f>
        <v>0</v>
      </c>
      <c r="CP24" s="22"/>
      <c r="CQ24" s="1"/>
      <c r="CR24" s="2"/>
      <c r="CS24" s="2"/>
      <c r="CT24" s="2"/>
      <c r="CU24" s="2"/>
      <c r="CV24" s="2"/>
      <c r="CW24" s="7">
        <f t="shared" si="9"/>
        <v>0</v>
      </c>
      <c r="CX24" s="18">
        <f t="shared" si="10"/>
        <v>0</v>
      </c>
      <c r="CY24" s="6">
        <f t="shared" si="11"/>
        <v>0</v>
      </c>
      <c r="CZ24" s="19">
        <f t="shared" si="12"/>
        <v>0</v>
      </c>
      <c r="DA24" s="22"/>
      <c r="DB24" s="1"/>
      <c r="DC24" s="2"/>
      <c r="DD24" s="2"/>
      <c r="DE24" s="2"/>
      <c r="DF24" s="2"/>
      <c r="DG24" s="2"/>
      <c r="DH24" s="7">
        <f t="shared" si="13"/>
        <v>0</v>
      </c>
      <c r="DI24" s="18">
        <f t="shared" si="14"/>
        <v>0</v>
      </c>
      <c r="DJ24" s="6">
        <f t="shared" si="15"/>
        <v>0</v>
      </c>
      <c r="DK24" s="19">
        <f t="shared" si="16"/>
        <v>0</v>
      </c>
    </row>
  </sheetData>
  <sheetProtection selectLockedCells="1" sort="0" autoFilter="0"/>
  <sortState ref="A4:DK5">
    <sortCondition ref="M4:M5"/>
  </sortState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/>
      <headerFooter alignWithMargins="0"/>
    </customSheetView>
  </customSheetViews>
  <mergeCells count="11">
    <mergeCell ref="DA1:DK1"/>
    <mergeCell ref="BS1:CD1"/>
    <mergeCell ref="BG1:BR1"/>
    <mergeCell ref="R1:AG1"/>
    <mergeCell ref="AH1:AT1"/>
    <mergeCell ref="K1:L1"/>
    <mergeCell ref="A1:G1"/>
    <mergeCell ref="CE1:CO1"/>
    <mergeCell ref="CP1:CZ1"/>
    <mergeCell ref="M1:Q1"/>
    <mergeCell ref="AU1:BF1"/>
  </mergeCells>
  <phoneticPr fontId="1" type="noConversion"/>
  <conditionalFormatting sqref="M3:M7 B3:G7 M9:M10 C10:G10 M19">
    <cfRule type="expression" dxfId="30" priority="59" stopIfTrue="1">
      <formula>$C3&gt;1</formula>
    </cfRule>
  </conditionalFormatting>
  <conditionalFormatting sqref="B10 B14:B15">
    <cfRule type="expression" dxfId="29" priority="61" stopIfTrue="1">
      <formula>$C20&gt;1</formula>
    </cfRule>
  </conditionalFormatting>
  <conditionalFormatting sqref="C9:F9">
    <cfRule type="expression" dxfId="28" priority="48" stopIfTrue="1">
      <formula>$C9&gt;1</formula>
    </cfRule>
  </conditionalFormatting>
  <conditionalFormatting sqref="G9">
    <cfRule type="expression" dxfId="27" priority="47" stopIfTrue="1">
      <formula>$C9&gt;1</formula>
    </cfRule>
  </conditionalFormatting>
  <conditionalFormatting sqref="B9">
    <cfRule type="expression" dxfId="26" priority="62" stopIfTrue="1">
      <formula>#REF!&gt;1</formula>
    </cfRule>
  </conditionalFormatting>
  <conditionalFormatting sqref="M8">
    <cfRule type="expression" dxfId="25" priority="39" stopIfTrue="1">
      <formula>$C8&gt;1</formula>
    </cfRule>
  </conditionalFormatting>
  <conditionalFormatting sqref="C8:F8">
    <cfRule type="expression" dxfId="24" priority="38" stopIfTrue="1">
      <formula>$C8&gt;1</formula>
    </cfRule>
  </conditionalFormatting>
  <conditionalFormatting sqref="G8">
    <cfRule type="expression" dxfId="23" priority="37" stopIfTrue="1">
      <formula>$C8&gt;1</formula>
    </cfRule>
  </conditionalFormatting>
  <conditionalFormatting sqref="B8">
    <cfRule type="expression" dxfId="22" priority="40" stopIfTrue="1">
      <formula>#REF!&gt;1</formula>
    </cfRule>
  </conditionalFormatting>
  <conditionalFormatting sqref="M12:M13 C13:G13">
    <cfRule type="expression" dxfId="21" priority="34" stopIfTrue="1">
      <formula>$C12&gt;1</formula>
    </cfRule>
  </conditionalFormatting>
  <conditionalFormatting sqref="B13">
    <cfRule type="expression" dxfId="20" priority="35" stopIfTrue="1">
      <formula>$C23&gt;1</formula>
    </cfRule>
  </conditionalFormatting>
  <conditionalFormatting sqref="C12:F12">
    <cfRule type="expression" dxfId="19" priority="33" stopIfTrue="1">
      <formula>$C12&gt;1</formula>
    </cfRule>
  </conditionalFormatting>
  <conditionalFormatting sqref="G12">
    <cfRule type="expression" dxfId="18" priority="32" stopIfTrue="1">
      <formula>$C12&gt;1</formula>
    </cfRule>
  </conditionalFormatting>
  <conditionalFormatting sqref="B12">
    <cfRule type="expression" dxfId="17" priority="36" stopIfTrue="1">
      <formula>#REF!&gt;1</formula>
    </cfRule>
  </conditionalFormatting>
  <conditionalFormatting sqref="M11">
    <cfRule type="expression" dxfId="16" priority="30" stopIfTrue="1">
      <formula>$C11&gt;1</formula>
    </cfRule>
  </conditionalFormatting>
  <conditionalFormatting sqref="C11:F11">
    <cfRule type="expression" dxfId="15" priority="29" stopIfTrue="1">
      <formula>$C11&gt;1</formula>
    </cfRule>
  </conditionalFormatting>
  <conditionalFormatting sqref="G11">
    <cfRule type="expression" dxfId="14" priority="28" stopIfTrue="1">
      <formula>$C11&gt;1</formula>
    </cfRule>
  </conditionalFormatting>
  <conditionalFormatting sqref="B11">
    <cfRule type="expression" dxfId="13" priority="31" stopIfTrue="1">
      <formula>#REF!&gt;1</formula>
    </cfRule>
  </conditionalFormatting>
  <conditionalFormatting sqref="C19:F19">
    <cfRule type="expression" dxfId="12" priority="24" stopIfTrue="1">
      <formula>$C19&gt;1</formula>
    </cfRule>
  </conditionalFormatting>
  <conditionalFormatting sqref="G19">
    <cfRule type="expression" dxfId="11" priority="23" stopIfTrue="1">
      <formula>$C19&gt;1</formula>
    </cfRule>
  </conditionalFormatting>
  <conditionalFormatting sqref="B19">
    <cfRule type="expression" dxfId="10" priority="27" stopIfTrue="1">
      <formula>#REF!&gt;1</formula>
    </cfRule>
  </conditionalFormatting>
  <conditionalFormatting sqref="M18">
    <cfRule type="expression" dxfId="9" priority="21" stopIfTrue="1">
      <formula>$C18&gt;1</formula>
    </cfRule>
  </conditionalFormatting>
  <conditionalFormatting sqref="M20:M24">
    <cfRule type="expression" dxfId="8" priority="9" stopIfTrue="1">
      <formula>$C20&gt;1</formula>
    </cfRule>
  </conditionalFormatting>
  <conditionalFormatting sqref="C20:F24">
    <cfRule type="expression" dxfId="7" priority="7" stopIfTrue="1">
      <formula>$C20&gt;1</formula>
    </cfRule>
  </conditionalFormatting>
  <conditionalFormatting sqref="G20:G24">
    <cfRule type="expression" dxfId="6" priority="6" stopIfTrue="1">
      <formula>$C20&gt;1</formula>
    </cfRule>
  </conditionalFormatting>
  <conditionalFormatting sqref="B20:B24">
    <cfRule type="expression" dxfId="5" priority="8" stopIfTrue="1">
      <formula>#REF!&gt;1</formula>
    </cfRule>
  </conditionalFormatting>
  <conditionalFormatting sqref="B18:G18">
    <cfRule type="expression" dxfId="4" priority="5" stopIfTrue="1">
      <formula>$C18&gt;1</formula>
    </cfRule>
  </conditionalFormatting>
  <conditionalFormatting sqref="M14:M15 C14:G15 C17:G17 M17">
    <cfRule type="expression" dxfId="3" priority="3" stopIfTrue="1">
      <formula>$C14&gt;1</formula>
    </cfRule>
  </conditionalFormatting>
  <conditionalFormatting sqref="B17">
    <cfRule type="expression" dxfId="2" priority="4" stopIfTrue="1">
      <formula>$C26&gt;1</formula>
    </cfRule>
  </conditionalFormatting>
  <conditionalFormatting sqref="C16:G16 M16">
    <cfRule type="expression" dxfId="1" priority="1" stopIfTrue="1">
      <formula>$C16&gt;1</formula>
    </cfRule>
  </conditionalFormatting>
  <conditionalFormatting sqref="B16">
    <cfRule type="expression" dxfId="0" priority="2" stopIfTrue="1">
      <formula>$C25&gt;1</formula>
    </cfRule>
  </conditionalFormatting>
  <printOptions horizontalCentered="1" gridLines="1"/>
  <pageMargins left="0" right="0" top="0.5" bottom="0.5" header="0.25" footer="0.25"/>
  <pageSetup scale="55" fitToHeight="0" pageOrder="overThenDown" orientation="landscape" blackAndWhite="1" horizontalDpi="300" verticalDpi="300" r:id="rId1"/>
  <headerFooter alignWithMargins="0">
    <oddHeader>&amp;CPage &amp;P&amp;RODPL Match Score for July 30, 2022</oddHeader>
  </headerFooter>
  <colBreaks count="4" manualBreakCount="4">
    <brk id="17" max="1048575" man="1"/>
    <brk id="33" max="1048575" man="1"/>
    <brk id="82" max="23" man="1"/>
    <brk id="104" max="23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19" sqref="A19"/>
    </sheetView>
  </sheetViews>
  <sheetFormatPr defaultColWidth="8.7109375" defaultRowHeight="12.75" x14ac:dyDescent="0.2"/>
  <cols>
    <col min="1" max="1" width="4.7109375" bestFit="1" customWidth="1"/>
    <col min="2" max="2" width="4.42578125" bestFit="1" customWidth="1"/>
    <col min="3" max="3" width="113.140625" bestFit="1" customWidth="1"/>
  </cols>
  <sheetData>
    <row r="1" spans="1:3" x14ac:dyDescent="0.2">
      <c r="A1" s="10" t="s">
        <v>31</v>
      </c>
      <c r="B1" s="13">
        <v>0</v>
      </c>
      <c r="C1" s="11" t="s">
        <v>42</v>
      </c>
    </row>
    <row r="2" spans="1:3" x14ac:dyDescent="0.2">
      <c r="A2" s="10" t="s">
        <v>32</v>
      </c>
      <c r="B2" s="13">
        <v>1</v>
      </c>
      <c r="C2" s="12" t="s">
        <v>44</v>
      </c>
    </row>
    <row r="3" spans="1:3" x14ac:dyDescent="0.2">
      <c r="A3" s="10" t="s">
        <v>33</v>
      </c>
      <c r="B3" s="13">
        <v>2</v>
      </c>
      <c r="C3" s="12" t="s">
        <v>45</v>
      </c>
    </row>
    <row r="4" spans="1:3" x14ac:dyDescent="0.2">
      <c r="A4" s="10" t="s">
        <v>17</v>
      </c>
      <c r="B4" s="13">
        <v>3</v>
      </c>
      <c r="C4" s="12" t="s">
        <v>40</v>
      </c>
    </row>
    <row r="5" spans="1:3" x14ac:dyDescent="0.2">
      <c r="A5" s="10" t="s">
        <v>34</v>
      </c>
      <c r="B5" s="13">
        <v>4</v>
      </c>
      <c r="C5" s="12" t="s">
        <v>41</v>
      </c>
    </row>
    <row r="6" spans="1:3" x14ac:dyDescent="0.2">
      <c r="A6" s="10"/>
      <c r="B6" s="13"/>
    </row>
    <row r="7" spans="1:3" x14ac:dyDescent="0.2">
      <c r="A7" s="10" t="s">
        <v>35</v>
      </c>
      <c r="B7" s="13">
        <v>0</v>
      </c>
      <c r="C7" s="12" t="s">
        <v>43</v>
      </c>
    </row>
    <row r="8" spans="1:3" x14ac:dyDescent="0.2">
      <c r="A8" s="10" t="s">
        <v>36</v>
      </c>
      <c r="B8" s="13">
        <v>1</v>
      </c>
      <c r="C8" s="12"/>
    </row>
    <row r="9" spans="1:3" x14ac:dyDescent="0.2">
      <c r="A9" s="10" t="s">
        <v>37</v>
      </c>
      <c r="B9" s="13">
        <v>2</v>
      </c>
    </row>
    <row r="10" spans="1:3" x14ac:dyDescent="0.2">
      <c r="A10" s="10" t="s">
        <v>38</v>
      </c>
      <c r="B10" s="13">
        <v>3</v>
      </c>
      <c r="C10" s="12"/>
    </row>
    <row r="11" spans="1:3" x14ac:dyDescent="0.2">
      <c r="A11" s="10" t="s">
        <v>39</v>
      </c>
      <c r="B11" s="13">
        <v>4</v>
      </c>
      <c r="C11" s="12"/>
    </row>
    <row r="13" spans="1:3" x14ac:dyDescent="0.2">
      <c r="A13" s="14">
        <v>0</v>
      </c>
      <c r="B13" s="10" t="s">
        <v>35</v>
      </c>
      <c r="C13" s="12" t="s">
        <v>65</v>
      </c>
    </row>
    <row r="14" spans="1:3" x14ac:dyDescent="0.2">
      <c r="A14" s="14">
        <v>1</v>
      </c>
      <c r="B14" s="10" t="s">
        <v>36</v>
      </c>
      <c r="C14" s="12"/>
    </row>
    <row r="15" spans="1:3" x14ac:dyDescent="0.2">
      <c r="A15" s="14">
        <v>2</v>
      </c>
      <c r="B15" s="10" t="s">
        <v>37</v>
      </c>
      <c r="C15" s="12"/>
    </row>
    <row r="16" spans="1:3" x14ac:dyDescent="0.2">
      <c r="A16" s="14">
        <v>3</v>
      </c>
      <c r="B16" s="10" t="s">
        <v>38</v>
      </c>
      <c r="C16" s="12"/>
    </row>
    <row r="17" spans="1:3" x14ac:dyDescent="0.2">
      <c r="A17" s="14">
        <v>4</v>
      </c>
      <c r="B17" t="s">
        <v>72</v>
      </c>
      <c r="C17" t="s">
        <v>73</v>
      </c>
    </row>
  </sheetData>
  <sheetProtection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workbookViewId="0">
      <selection activeCell="A33" sqref="A33"/>
    </sheetView>
  </sheetViews>
  <sheetFormatPr defaultColWidth="8.7109375" defaultRowHeight="12.75" x14ac:dyDescent="0.2"/>
  <cols>
    <col min="1" max="1" width="125.7109375" customWidth="1"/>
  </cols>
  <sheetData>
    <row r="1" spans="1:1" s="25" customFormat="1" x14ac:dyDescent="0.2">
      <c r="A1" s="46" t="s">
        <v>18</v>
      </c>
    </row>
    <row r="2" spans="1:1" s="25" customFormat="1" x14ac:dyDescent="0.2">
      <c r="A2" s="26"/>
    </row>
    <row r="3" spans="1:1" s="25" customFormat="1" x14ac:dyDescent="0.2">
      <c r="A3" s="26"/>
    </row>
    <row r="4" spans="1:1" s="25" customFormat="1" x14ac:dyDescent="0.2">
      <c r="A4" s="46" t="s">
        <v>75</v>
      </c>
    </row>
    <row r="5" spans="1:1" s="25" customFormat="1" x14ac:dyDescent="0.2">
      <c r="A5" s="26" t="s">
        <v>76</v>
      </c>
    </row>
    <row r="6" spans="1:1" s="25" customFormat="1" ht="12.75" customHeight="1" x14ac:dyDescent="0.2">
      <c r="A6" s="26"/>
    </row>
    <row r="7" spans="1:1" x14ac:dyDescent="0.2">
      <c r="A7" s="26" t="s">
        <v>77</v>
      </c>
    </row>
    <row r="8" spans="1:1" x14ac:dyDescent="0.2">
      <c r="A8" s="26" t="s">
        <v>78</v>
      </c>
    </row>
    <row r="9" spans="1:1" x14ac:dyDescent="0.2">
      <c r="A9" s="26" t="s">
        <v>79</v>
      </c>
    </row>
    <row r="10" spans="1:1" x14ac:dyDescent="0.2">
      <c r="A10" s="26" t="s">
        <v>80</v>
      </c>
    </row>
    <row r="11" spans="1:1" x14ac:dyDescent="0.2">
      <c r="A11" s="26" t="s">
        <v>81</v>
      </c>
    </row>
    <row r="12" spans="1:1" x14ac:dyDescent="0.2">
      <c r="A12" s="26" t="s">
        <v>82</v>
      </c>
    </row>
    <row r="13" spans="1:1" x14ac:dyDescent="0.2">
      <c r="A13" s="26" t="s">
        <v>0</v>
      </c>
    </row>
    <row r="14" spans="1:1" x14ac:dyDescent="0.2">
      <c r="A14" s="26" t="s">
        <v>1</v>
      </c>
    </row>
    <row r="15" spans="1:1" x14ac:dyDescent="0.2">
      <c r="A15" s="26"/>
    </row>
    <row r="16" spans="1:1" ht="27" customHeight="1" x14ac:dyDescent="0.2">
      <c r="A16" s="26" t="s">
        <v>6</v>
      </c>
    </row>
    <row r="17" spans="1:1" x14ac:dyDescent="0.2">
      <c r="A17" s="26"/>
    </row>
    <row r="18" spans="1:1" x14ac:dyDescent="0.2">
      <c r="A18" s="26"/>
    </row>
    <row r="19" spans="1:1" ht="25.5" x14ac:dyDescent="0.2">
      <c r="A19" s="47" t="s">
        <v>15</v>
      </c>
    </row>
    <row r="20" spans="1:1" x14ac:dyDescent="0.2">
      <c r="A20" s="47"/>
    </row>
    <row r="21" spans="1:1" x14ac:dyDescent="0.2">
      <c r="A21" s="25"/>
    </row>
    <row r="22" spans="1:1" x14ac:dyDescent="0.2">
      <c r="A22" s="48" t="s">
        <v>7</v>
      </c>
    </row>
    <row r="23" spans="1:1" x14ac:dyDescent="0.2">
      <c r="A23" s="26" t="s">
        <v>77</v>
      </c>
    </row>
    <row r="24" spans="1:1" x14ac:dyDescent="0.2">
      <c r="A24" s="25" t="s">
        <v>8</v>
      </c>
    </row>
    <row r="25" spans="1:1" x14ac:dyDescent="0.2">
      <c r="A25" s="25" t="s">
        <v>14</v>
      </c>
    </row>
    <row r="26" spans="1:1" x14ac:dyDescent="0.2">
      <c r="A26" s="25" t="s">
        <v>9</v>
      </c>
    </row>
    <row r="27" spans="1:1" x14ac:dyDescent="0.2">
      <c r="A27" s="25" t="s">
        <v>10</v>
      </c>
    </row>
    <row r="28" spans="1:1" x14ac:dyDescent="0.2">
      <c r="A28" s="25" t="s">
        <v>11</v>
      </c>
    </row>
    <row r="29" spans="1:1" x14ac:dyDescent="0.2">
      <c r="A29" s="25" t="s">
        <v>16</v>
      </c>
    </row>
    <row r="30" spans="1:1" x14ac:dyDescent="0.2">
      <c r="A30" s="25" t="s">
        <v>12</v>
      </c>
    </row>
    <row r="31" spans="1:1" x14ac:dyDescent="0.2">
      <c r="A31" s="25" t="s">
        <v>13</v>
      </c>
    </row>
    <row r="32" spans="1:1" x14ac:dyDescent="0.2">
      <c r="A32" s="25"/>
    </row>
    <row r="33" spans="1:1" x14ac:dyDescent="0.2">
      <c r="A33" s="25"/>
    </row>
    <row r="34" spans="1:1" x14ac:dyDescent="0.2">
      <c r="A34" s="25"/>
    </row>
    <row r="35" spans="1:1" x14ac:dyDescent="0.2">
      <c r="A35" s="25"/>
    </row>
    <row r="36" spans="1:1" x14ac:dyDescent="0.2">
      <c r="A36" s="25"/>
    </row>
  </sheetData>
  <sheetProtection sheet="1" objects="1" scenarios="1"/>
  <phoneticPr fontId="1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Scoresheet</vt:lpstr>
      <vt:lpstr>SortLookup</vt:lpstr>
      <vt:lpstr>Help</vt:lpstr>
      <vt:lpstr>Scoresheet!Print_Titles</vt:lpstr>
    </vt:vector>
  </TitlesOfParts>
  <Company>ODPL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IDPA Match Scoring Spreadsheet</dc:title>
  <dc:creator>see Comments</dc:creator>
  <dc:description>Originally from: http://www.ccidpa.org/scoring/spreadsheets.html. Modified for ODPL.</dc:description>
  <cp:lastModifiedBy>Mike</cp:lastModifiedBy>
  <cp:revision>1</cp:revision>
  <cp:lastPrinted>2022-07-31T15:54:44Z</cp:lastPrinted>
  <dcterms:created xsi:type="dcterms:W3CDTF">2001-08-02T04:21:03Z</dcterms:created>
  <dcterms:modified xsi:type="dcterms:W3CDTF">2022-07-31T15:54:50Z</dcterms:modified>
</cp:coreProperties>
</file>