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cbrown\Desktop\"/>
    </mc:Choice>
  </mc:AlternateContent>
  <xr:revisionPtr revIDLastSave="0" documentId="13_ncr:1_{57B4B0DF-92E7-4251-A0E7-D84B832DD11C}" xr6:coauthVersionLast="47" xr6:coauthVersionMax="47" xr10:uidLastSave="{00000000-0000-0000-0000-000000000000}"/>
  <bookViews>
    <workbookView xWindow="-108" yWindow="-108" windowWidth="23256" windowHeight="12576" tabRatio="245" xr2:uid="{00000000-000D-0000-FFFF-FFFF00000000}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Scoresheet!$A$2:$DK$2</definedName>
    <definedName name="_xlnm.Print_Titles" localSheetId="0">Scoresheet!$A:$G,Scoresheet!$1:$2</definedName>
  </definedNames>
  <calcPr calcId="19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M14" i="1" l="1"/>
  <c r="DJ24" i="1"/>
  <c r="DI24" i="1"/>
  <c r="DH24" i="1"/>
  <c r="DK24" i="1" s="1"/>
  <c r="CZ24" i="1"/>
  <c r="CY24" i="1"/>
  <c r="CX24" i="1"/>
  <c r="CW24" i="1"/>
  <c r="CO24" i="1"/>
  <c r="CN24" i="1"/>
  <c r="CM24" i="1"/>
  <c r="CL24" i="1"/>
  <c r="CC24" i="1"/>
  <c r="CB24" i="1"/>
  <c r="CA24" i="1"/>
  <c r="BQ24" i="1"/>
  <c r="BP24" i="1"/>
  <c r="BO24" i="1"/>
  <c r="BR24" i="1" s="1"/>
  <c r="BE24" i="1"/>
  <c r="BD24" i="1"/>
  <c r="BC24" i="1"/>
  <c r="BF24" i="1" s="1"/>
  <c r="AS24" i="1"/>
  <c r="AR24" i="1"/>
  <c r="AQ24" i="1"/>
  <c r="AF24" i="1"/>
  <c r="AE24" i="1"/>
  <c r="AD24" i="1"/>
  <c r="Q24" i="1"/>
  <c r="P24" i="1" s="1"/>
  <c r="L24" i="1"/>
  <c r="H24" i="1" s="1"/>
  <c r="K24" i="1"/>
  <c r="I24" i="1"/>
  <c r="DJ23" i="1"/>
  <c r="DI23" i="1"/>
  <c r="DH23" i="1"/>
  <c r="DK23" i="1" s="1"/>
  <c r="CY23" i="1"/>
  <c r="CX23" i="1"/>
  <c r="CW23" i="1"/>
  <c r="CZ23" i="1" s="1"/>
  <c r="CN23" i="1"/>
  <c r="CM23" i="1"/>
  <c r="CL23" i="1"/>
  <c r="CO23" i="1" s="1"/>
  <c r="CC23" i="1"/>
  <c r="CB23" i="1"/>
  <c r="CA23" i="1"/>
  <c r="CD23" i="1" s="1"/>
  <c r="BQ23" i="1"/>
  <c r="BP23" i="1"/>
  <c r="BO23" i="1"/>
  <c r="BR23" i="1" s="1"/>
  <c r="BE23" i="1"/>
  <c r="BD23" i="1"/>
  <c r="BC23" i="1"/>
  <c r="BF23" i="1" s="1"/>
  <c r="AS23" i="1"/>
  <c r="AR23" i="1"/>
  <c r="AQ23" i="1"/>
  <c r="AT23" i="1" s="1"/>
  <c r="AF23" i="1"/>
  <c r="AE23" i="1"/>
  <c r="AD23" i="1"/>
  <c r="AG23" i="1" s="1"/>
  <c r="Q23" i="1"/>
  <c r="P23" i="1"/>
  <c r="O23" i="1"/>
  <c r="L23" i="1"/>
  <c r="K23" i="1"/>
  <c r="H23" i="1" s="1"/>
  <c r="J23" i="1" s="1"/>
  <c r="I23" i="1"/>
  <c r="DJ22" i="1"/>
  <c r="DK22" i="1" s="1"/>
  <c r="DI22" i="1"/>
  <c r="DH22" i="1"/>
  <c r="CY22" i="1"/>
  <c r="CZ22" i="1" s="1"/>
  <c r="CX22" i="1"/>
  <c r="CW22" i="1"/>
  <c r="CN22" i="1"/>
  <c r="CO22" i="1" s="1"/>
  <c r="CM22" i="1"/>
  <c r="CL22" i="1"/>
  <c r="CC22" i="1"/>
  <c r="CD22" i="1" s="1"/>
  <c r="CB22" i="1"/>
  <c r="CA22" i="1"/>
  <c r="BQ22" i="1"/>
  <c r="BR22" i="1" s="1"/>
  <c r="BP22" i="1"/>
  <c r="BO22" i="1"/>
  <c r="BE22" i="1"/>
  <c r="BF22" i="1" s="1"/>
  <c r="BD22" i="1"/>
  <c r="BC22" i="1"/>
  <c r="N22" i="1" s="1"/>
  <c r="AS22" i="1"/>
  <c r="AT22" i="1" s="1"/>
  <c r="AR22" i="1"/>
  <c r="AQ22" i="1"/>
  <c r="AF22" i="1"/>
  <c r="O22" i="1" s="1"/>
  <c r="AE22" i="1"/>
  <c r="AD22" i="1"/>
  <c r="Q22" i="1"/>
  <c r="P22" i="1"/>
  <c r="L22" i="1"/>
  <c r="H22" i="1" s="1"/>
  <c r="K22" i="1"/>
  <c r="I22" i="1"/>
  <c r="I21" i="1"/>
  <c r="I18" i="1"/>
  <c r="I15" i="1"/>
  <c r="I17" i="1"/>
  <c r="I12" i="1"/>
  <c r="I4" i="1"/>
  <c r="I10" i="1"/>
  <c r="I6" i="1"/>
  <c r="I11" i="1"/>
  <c r="I19" i="1"/>
  <c r="I14" i="1"/>
  <c r="I13" i="1"/>
  <c r="I16" i="1"/>
  <c r="I8" i="1"/>
  <c r="I5" i="1"/>
  <c r="I20" i="1"/>
  <c r="I9" i="1"/>
  <c r="I7" i="1"/>
  <c r="I3" i="1"/>
  <c r="DJ21" i="1"/>
  <c r="DI21" i="1"/>
  <c r="DH21" i="1"/>
  <c r="CY21" i="1"/>
  <c r="CX21" i="1"/>
  <c r="CW21" i="1"/>
  <c r="DJ18" i="1"/>
  <c r="DI18" i="1"/>
  <c r="DH18" i="1"/>
  <c r="CY18" i="1"/>
  <c r="CX18" i="1"/>
  <c r="CW18" i="1"/>
  <c r="DJ4" i="1"/>
  <c r="DI4" i="1"/>
  <c r="DH4" i="1"/>
  <c r="CY4" i="1"/>
  <c r="CX4" i="1"/>
  <c r="CW4" i="1"/>
  <c r="DJ11" i="1"/>
  <c r="DI11" i="1"/>
  <c r="DH11" i="1"/>
  <c r="CY11" i="1"/>
  <c r="CX11" i="1"/>
  <c r="CW11" i="1"/>
  <c r="DJ7" i="1"/>
  <c r="DI7" i="1"/>
  <c r="DH7" i="1"/>
  <c r="CY7" i="1"/>
  <c r="CX7" i="1"/>
  <c r="CW7" i="1"/>
  <c r="CN11" i="1"/>
  <c r="CM11" i="1"/>
  <c r="CL11" i="1"/>
  <c r="CC11" i="1"/>
  <c r="CB11" i="1"/>
  <c r="CA11" i="1"/>
  <c r="BQ11" i="1"/>
  <c r="BP11" i="1"/>
  <c r="BO11" i="1"/>
  <c r="BE11" i="1"/>
  <c r="BD11" i="1"/>
  <c r="BC11" i="1"/>
  <c r="AS11" i="1"/>
  <c r="AR11" i="1"/>
  <c r="AQ11" i="1"/>
  <c r="AF11" i="1"/>
  <c r="AE11" i="1"/>
  <c r="AD11" i="1"/>
  <c r="Q11" i="1"/>
  <c r="P11" i="1" s="1"/>
  <c r="L11" i="1"/>
  <c r="K11" i="1"/>
  <c r="CN21" i="1"/>
  <c r="CM21" i="1"/>
  <c r="CL21" i="1"/>
  <c r="CC21" i="1"/>
  <c r="CB21" i="1"/>
  <c r="CA21" i="1"/>
  <c r="BQ21" i="1"/>
  <c r="BP21" i="1"/>
  <c r="BO21" i="1"/>
  <c r="BE21" i="1"/>
  <c r="BD21" i="1"/>
  <c r="BC21" i="1"/>
  <c r="AS21" i="1"/>
  <c r="AR21" i="1"/>
  <c r="AQ21" i="1"/>
  <c r="AF21" i="1"/>
  <c r="AE21" i="1"/>
  <c r="AD21" i="1"/>
  <c r="Q21" i="1"/>
  <c r="P21" i="1" s="1"/>
  <c r="L21" i="1"/>
  <c r="K21" i="1"/>
  <c r="CN4" i="1"/>
  <c r="CM4" i="1"/>
  <c r="CL4" i="1"/>
  <c r="CC4" i="1"/>
  <c r="CB4" i="1"/>
  <c r="CA4" i="1"/>
  <c r="BQ4" i="1"/>
  <c r="BP4" i="1"/>
  <c r="BO4" i="1"/>
  <c r="BE4" i="1"/>
  <c r="BD4" i="1"/>
  <c r="BC4" i="1"/>
  <c r="AS4" i="1"/>
  <c r="AR4" i="1"/>
  <c r="AQ4" i="1"/>
  <c r="AF4" i="1"/>
  <c r="AE4" i="1"/>
  <c r="AD4" i="1"/>
  <c r="Q4" i="1"/>
  <c r="P4" i="1" s="1"/>
  <c r="L4" i="1"/>
  <c r="K4" i="1"/>
  <c r="CD24" i="1" l="1"/>
  <c r="O24" i="1"/>
  <c r="AT24" i="1"/>
  <c r="N24" i="1"/>
  <c r="M24" i="1" s="1"/>
  <c r="AG24" i="1"/>
  <c r="M22" i="1"/>
  <c r="J24" i="1"/>
  <c r="N23" i="1"/>
  <c r="M23" i="1" s="1"/>
  <c r="AG22" i="1"/>
  <c r="J22" i="1"/>
  <c r="CO4" i="1"/>
  <c r="DK7" i="1"/>
  <c r="DK21" i="1"/>
  <c r="CZ11" i="1"/>
  <c r="CZ18" i="1"/>
  <c r="DK11" i="1"/>
  <c r="CZ4" i="1"/>
  <c r="CO11" i="1"/>
  <c r="DK18" i="1"/>
  <c r="DK4" i="1"/>
  <c r="CZ21" i="1"/>
  <c r="CD11" i="1"/>
  <c r="H11" i="1"/>
  <c r="J11" i="1" s="1"/>
  <c r="BR4" i="1"/>
  <c r="CZ7" i="1"/>
  <c r="CD4" i="1"/>
  <c r="CO21" i="1"/>
  <c r="O4" i="1"/>
  <c r="CD21" i="1"/>
  <c r="O21" i="1"/>
  <c r="AT21" i="1"/>
  <c r="BR21" i="1"/>
  <c r="BF21" i="1"/>
  <c r="N21" i="1"/>
  <c r="H21" i="1"/>
  <c r="J21" i="1" s="1"/>
  <c r="BR11" i="1"/>
  <c r="O11" i="1"/>
  <c r="BF11" i="1"/>
  <c r="N11" i="1"/>
  <c r="AT11" i="1"/>
  <c r="AG11" i="1"/>
  <c r="BF4" i="1"/>
  <c r="AT4" i="1"/>
  <c r="N4" i="1"/>
  <c r="M4" i="1" s="1"/>
  <c r="H4" i="1"/>
  <c r="J4" i="1" s="1"/>
  <c r="AG4" i="1"/>
  <c r="AG21" i="1"/>
  <c r="CN18" i="1"/>
  <c r="CN7" i="1"/>
  <c r="M21" i="1" l="1"/>
  <c r="M11" i="1"/>
  <c r="CM7" i="1"/>
  <c r="CL7" i="1"/>
  <c r="CM18" i="1"/>
  <c r="CL18" i="1"/>
  <c r="DJ12" i="1"/>
  <c r="DI12" i="1"/>
  <c r="DH12" i="1"/>
  <c r="CY12" i="1"/>
  <c r="CX12" i="1"/>
  <c r="CW12" i="1"/>
  <c r="CN12" i="1"/>
  <c r="CM12" i="1"/>
  <c r="CL12" i="1"/>
  <c r="CC12" i="1"/>
  <c r="CB12" i="1"/>
  <c r="CA12" i="1"/>
  <c r="BQ12" i="1"/>
  <c r="BP12" i="1"/>
  <c r="BO12" i="1"/>
  <c r="BE12" i="1"/>
  <c r="BD12" i="1"/>
  <c r="BC12" i="1"/>
  <c r="AS12" i="1"/>
  <c r="AR12" i="1"/>
  <c r="AQ12" i="1"/>
  <c r="AF12" i="1"/>
  <c r="AE12" i="1"/>
  <c r="AD12" i="1"/>
  <c r="Q12" i="1"/>
  <c r="P12" i="1" s="1"/>
  <c r="L12" i="1"/>
  <c r="K12" i="1"/>
  <c r="DJ5" i="1"/>
  <c r="DI5" i="1"/>
  <c r="DH5" i="1"/>
  <c r="CY5" i="1"/>
  <c r="CX5" i="1"/>
  <c r="CW5" i="1"/>
  <c r="CN5" i="1"/>
  <c r="CM5" i="1"/>
  <c r="CL5" i="1"/>
  <c r="CC5" i="1"/>
  <c r="CB5" i="1"/>
  <c r="CA5" i="1"/>
  <c r="BQ5" i="1"/>
  <c r="BP5" i="1"/>
  <c r="BO5" i="1"/>
  <c r="BE5" i="1"/>
  <c r="BD5" i="1"/>
  <c r="BC5" i="1"/>
  <c r="AS5" i="1"/>
  <c r="AR5" i="1"/>
  <c r="AQ5" i="1"/>
  <c r="AF5" i="1"/>
  <c r="AE5" i="1"/>
  <c r="AD5" i="1"/>
  <c r="Q5" i="1"/>
  <c r="P5" i="1" s="1"/>
  <c r="L5" i="1"/>
  <c r="K5" i="1"/>
  <c r="DJ6" i="1"/>
  <c r="DI6" i="1"/>
  <c r="DH6" i="1"/>
  <c r="CY6" i="1"/>
  <c r="CX6" i="1"/>
  <c r="CW6" i="1"/>
  <c r="CN6" i="1"/>
  <c r="CM6" i="1"/>
  <c r="CL6" i="1"/>
  <c r="CC6" i="1"/>
  <c r="CB6" i="1"/>
  <c r="CA6" i="1"/>
  <c r="BQ6" i="1"/>
  <c r="BP6" i="1"/>
  <c r="BO6" i="1"/>
  <c r="BE6" i="1"/>
  <c r="BD6" i="1"/>
  <c r="BC6" i="1"/>
  <c r="AS6" i="1"/>
  <c r="AR6" i="1"/>
  <c r="AQ6" i="1"/>
  <c r="AF6" i="1"/>
  <c r="AE6" i="1"/>
  <c r="AD6" i="1"/>
  <c r="Q6" i="1"/>
  <c r="P6" i="1" s="1"/>
  <c r="L6" i="1"/>
  <c r="K6" i="1"/>
  <c r="DJ14" i="1"/>
  <c r="DI14" i="1"/>
  <c r="DH14" i="1"/>
  <c r="CY14" i="1"/>
  <c r="CX14" i="1"/>
  <c r="CW14" i="1"/>
  <c r="CN14" i="1"/>
  <c r="CM14" i="1"/>
  <c r="CL14" i="1"/>
  <c r="CC14" i="1"/>
  <c r="CB14" i="1"/>
  <c r="CA14" i="1"/>
  <c r="BQ14" i="1"/>
  <c r="BP14" i="1"/>
  <c r="BO14" i="1"/>
  <c r="BE14" i="1"/>
  <c r="BD14" i="1"/>
  <c r="BC14" i="1"/>
  <c r="AS14" i="1"/>
  <c r="AR14" i="1"/>
  <c r="AQ14" i="1"/>
  <c r="AF14" i="1"/>
  <c r="AE14" i="1"/>
  <c r="AD14" i="1"/>
  <c r="Q14" i="1"/>
  <c r="P14" i="1" s="1"/>
  <c r="L14" i="1"/>
  <c r="K14" i="1"/>
  <c r="CO18" i="1" l="1"/>
  <c r="CO7" i="1"/>
  <c r="DK5" i="1"/>
  <c r="CZ14" i="1"/>
  <c r="BF14" i="1"/>
  <c r="AG14" i="1"/>
  <c r="CO12" i="1"/>
  <c r="DK14" i="1"/>
  <c r="DK12" i="1"/>
  <c r="CZ6" i="1"/>
  <c r="BR14" i="1"/>
  <c r="DK6" i="1"/>
  <c r="CZ5" i="1"/>
  <c r="CO6" i="1"/>
  <c r="CZ12" i="1"/>
  <c r="CD12" i="1"/>
  <c r="O12" i="1"/>
  <c r="BR12" i="1"/>
  <c r="BF12" i="1"/>
  <c r="AT12" i="1"/>
  <c r="N12" i="1"/>
  <c r="H12" i="1"/>
  <c r="J12" i="1" s="1"/>
  <c r="CO5" i="1"/>
  <c r="O5" i="1"/>
  <c r="CD5" i="1"/>
  <c r="BR5" i="1"/>
  <c r="BF5" i="1"/>
  <c r="AT5" i="1"/>
  <c r="N5" i="1"/>
  <c r="AG5" i="1"/>
  <c r="H5" i="1"/>
  <c r="J5" i="1" s="1"/>
  <c r="CD6" i="1"/>
  <c r="BR6" i="1"/>
  <c r="BF6" i="1"/>
  <c r="O6" i="1"/>
  <c r="AT6" i="1"/>
  <c r="H6" i="1"/>
  <c r="J6" i="1" s="1"/>
  <c r="O14" i="1"/>
  <c r="CO14" i="1"/>
  <c r="CD14" i="1"/>
  <c r="AT14" i="1"/>
  <c r="N14" i="1"/>
  <c r="H14" i="1"/>
  <c r="J14" i="1" s="1"/>
  <c r="AG6" i="1"/>
  <c r="AG12" i="1"/>
  <c r="N6" i="1"/>
  <c r="DJ20" i="1"/>
  <c r="DI20" i="1"/>
  <c r="DH20" i="1"/>
  <c r="CY20" i="1"/>
  <c r="CX20" i="1"/>
  <c r="CW20" i="1"/>
  <c r="CN20" i="1"/>
  <c r="CM20" i="1"/>
  <c r="CL20" i="1"/>
  <c r="CC20" i="1"/>
  <c r="CB20" i="1"/>
  <c r="CA20" i="1"/>
  <c r="BQ7" i="1"/>
  <c r="BP7" i="1"/>
  <c r="BO7" i="1"/>
  <c r="BE7" i="1"/>
  <c r="BD7" i="1"/>
  <c r="BC7" i="1"/>
  <c r="AS7" i="1"/>
  <c r="AR7" i="1"/>
  <c r="AQ7" i="1"/>
  <c r="AF7" i="1"/>
  <c r="AE7" i="1"/>
  <c r="AD7" i="1"/>
  <c r="Q7" i="1"/>
  <c r="P7" i="1" s="1"/>
  <c r="L7" i="1"/>
  <c r="K7" i="1"/>
  <c r="BQ16" i="1"/>
  <c r="BP16" i="1"/>
  <c r="BO16" i="1"/>
  <c r="BE16" i="1"/>
  <c r="BD16" i="1"/>
  <c r="BC16" i="1"/>
  <c r="AS16" i="1"/>
  <c r="AR16" i="1"/>
  <c r="AQ16" i="1"/>
  <c r="AF16" i="1"/>
  <c r="AE16" i="1"/>
  <c r="AD16" i="1"/>
  <c r="Q16" i="1"/>
  <c r="P16" i="1" s="1"/>
  <c r="L16" i="1"/>
  <c r="K16" i="1"/>
  <c r="CC7" i="1"/>
  <c r="CB7" i="1"/>
  <c r="CA7" i="1"/>
  <c r="DJ3" i="1"/>
  <c r="DI3" i="1"/>
  <c r="DH3" i="1"/>
  <c r="CY3" i="1"/>
  <c r="CX3" i="1"/>
  <c r="CW3" i="1"/>
  <c r="CN3" i="1"/>
  <c r="CM3" i="1"/>
  <c r="CL3" i="1"/>
  <c r="CC3" i="1"/>
  <c r="CB3" i="1"/>
  <c r="CA3" i="1"/>
  <c r="BQ10" i="1"/>
  <c r="BP10" i="1"/>
  <c r="BO10" i="1"/>
  <c r="BE10" i="1"/>
  <c r="BD10" i="1"/>
  <c r="BC10" i="1"/>
  <c r="AS10" i="1"/>
  <c r="AR10" i="1"/>
  <c r="AQ10" i="1"/>
  <c r="AF10" i="1"/>
  <c r="AE10" i="1"/>
  <c r="AD10" i="1"/>
  <c r="Q10" i="1"/>
  <c r="P10" i="1" s="1"/>
  <c r="L10" i="1"/>
  <c r="K10" i="1"/>
  <c r="DJ15" i="1"/>
  <c r="DI15" i="1"/>
  <c r="DH15" i="1"/>
  <c r="CY15" i="1"/>
  <c r="CX15" i="1"/>
  <c r="CW15" i="1"/>
  <c r="CN15" i="1"/>
  <c r="CM15" i="1"/>
  <c r="CL15" i="1"/>
  <c r="CC15" i="1"/>
  <c r="CB15" i="1"/>
  <c r="CA15" i="1"/>
  <c r="BQ17" i="1"/>
  <c r="BP17" i="1"/>
  <c r="BO17" i="1"/>
  <c r="BE17" i="1"/>
  <c r="BD17" i="1"/>
  <c r="BC17" i="1"/>
  <c r="AS17" i="1"/>
  <c r="AR17" i="1"/>
  <c r="AQ17" i="1"/>
  <c r="AF17" i="1"/>
  <c r="AE17" i="1"/>
  <c r="AD17" i="1"/>
  <c r="Q17" i="1"/>
  <c r="P17" i="1" s="1"/>
  <c r="L17" i="1"/>
  <c r="K17" i="1"/>
  <c r="M6" i="1" l="1"/>
  <c r="DK3" i="1"/>
  <c r="M5" i="1"/>
  <c r="M12" i="1"/>
  <c r="H7" i="1"/>
  <c r="J7" i="1" s="1"/>
  <c r="H10" i="1"/>
  <c r="J10" i="1" s="1"/>
  <c r="CZ15" i="1"/>
  <c r="CO3" i="1"/>
  <c r="CD7" i="1"/>
  <c r="CO20" i="1"/>
  <c r="CO15" i="1"/>
  <c r="CZ3" i="1"/>
  <c r="CD3" i="1"/>
  <c r="CZ20" i="1"/>
  <c r="H16" i="1"/>
  <c r="J16" i="1" s="1"/>
  <c r="CD15" i="1"/>
  <c r="CD20" i="1"/>
  <c r="DK15" i="1"/>
  <c r="DK20" i="1"/>
  <c r="BR7" i="1"/>
  <c r="BF7" i="1"/>
  <c r="BR10" i="1"/>
  <c r="BF10" i="1"/>
  <c r="AT10" i="1"/>
  <c r="BR17" i="1"/>
  <c r="AT17" i="1"/>
  <c r="H17" i="1"/>
  <c r="J17" i="1" s="1"/>
  <c r="BR16" i="1"/>
  <c r="BF17" i="1"/>
  <c r="BF16" i="1"/>
  <c r="AT16" i="1"/>
  <c r="O7" i="1"/>
  <c r="AT7" i="1"/>
  <c r="AG7" i="1"/>
  <c r="N7" i="1"/>
  <c r="AG16" i="1"/>
  <c r="AG17" i="1"/>
  <c r="AG10" i="1"/>
  <c r="CC19" i="1"/>
  <c r="CB19" i="1"/>
  <c r="CA19" i="1"/>
  <c r="CC18" i="1"/>
  <c r="CB18" i="1"/>
  <c r="CA18" i="1"/>
  <c r="DJ8" i="1"/>
  <c r="DI8" i="1"/>
  <c r="DH8" i="1"/>
  <c r="CY8" i="1"/>
  <c r="CX8" i="1"/>
  <c r="CW8" i="1"/>
  <c r="CN8" i="1"/>
  <c r="CM8" i="1"/>
  <c r="CL8" i="1"/>
  <c r="CC17" i="1"/>
  <c r="CB17" i="1"/>
  <c r="CA17" i="1"/>
  <c r="BQ3" i="1"/>
  <c r="BP3" i="1"/>
  <c r="BO3" i="1"/>
  <c r="BE3" i="1"/>
  <c r="BD3" i="1"/>
  <c r="BC3" i="1"/>
  <c r="AS3" i="1"/>
  <c r="AR3" i="1"/>
  <c r="AQ3" i="1"/>
  <c r="AF3" i="1"/>
  <c r="AE3" i="1"/>
  <c r="AD3" i="1"/>
  <c r="Q3" i="1"/>
  <c r="P3" i="1" s="1"/>
  <c r="L3" i="1"/>
  <c r="K3" i="1"/>
  <c r="BQ20" i="1"/>
  <c r="BP20" i="1"/>
  <c r="BO20" i="1"/>
  <c r="BE20" i="1"/>
  <c r="BD20" i="1"/>
  <c r="BC20" i="1"/>
  <c r="AS20" i="1"/>
  <c r="AR20" i="1"/>
  <c r="AQ20" i="1"/>
  <c r="AF20" i="1"/>
  <c r="AE20" i="1"/>
  <c r="AD20" i="1"/>
  <c r="Q20" i="1"/>
  <c r="P20" i="1" s="1"/>
  <c r="L20" i="1"/>
  <c r="K20" i="1"/>
  <c r="BQ9" i="1"/>
  <c r="BP9" i="1"/>
  <c r="BO9" i="1"/>
  <c r="BE9" i="1"/>
  <c r="BD9" i="1"/>
  <c r="BC9" i="1"/>
  <c r="AS9" i="1"/>
  <c r="AR9" i="1"/>
  <c r="AQ9" i="1"/>
  <c r="AF9" i="1"/>
  <c r="AE9" i="1"/>
  <c r="AD9" i="1"/>
  <c r="Q9" i="1"/>
  <c r="P9" i="1" s="1"/>
  <c r="L9" i="1"/>
  <c r="K9" i="1"/>
  <c r="M7" i="1" l="1"/>
  <c r="H20" i="1"/>
  <c r="J20" i="1" s="1"/>
  <c r="H3" i="1"/>
  <c r="J3" i="1" s="1"/>
  <c r="CD19" i="1"/>
  <c r="AT9" i="1"/>
  <c r="DK8" i="1"/>
  <c r="CD18" i="1"/>
  <c r="BF20" i="1"/>
  <c r="CO8" i="1"/>
  <c r="BR9" i="1"/>
  <c r="AG20" i="1"/>
  <c r="AT20" i="1"/>
  <c r="BF9" i="1"/>
  <c r="BR20" i="1"/>
  <c r="CZ8" i="1"/>
  <c r="CD17" i="1"/>
  <c r="BR3" i="1"/>
  <c r="BF3" i="1"/>
  <c r="AT3" i="1"/>
  <c r="AG3" i="1"/>
  <c r="AG9" i="1"/>
  <c r="H9" i="1"/>
  <c r="J9" i="1" s="1"/>
  <c r="AD8" i="1"/>
  <c r="AS13" i="1"/>
  <c r="AR13" i="1"/>
  <c r="AQ13" i="1"/>
  <c r="AS19" i="1"/>
  <c r="AR19" i="1"/>
  <c r="AQ19" i="1"/>
  <c r="AS18" i="1"/>
  <c r="AR18" i="1"/>
  <c r="AQ18" i="1"/>
  <c r="AS8" i="1"/>
  <c r="AR8" i="1"/>
  <c r="AQ8" i="1"/>
  <c r="AS15" i="1"/>
  <c r="AR15" i="1"/>
  <c r="AQ15" i="1"/>
  <c r="BQ18" i="1"/>
  <c r="BP18" i="1"/>
  <c r="BO18" i="1"/>
  <c r="BQ13" i="1"/>
  <c r="BP13" i="1"/>
  <c r="BO13" i="1"/>
  <c r="BQ19" i="1"/>
  <c r="BP19" i="1"/>
  <c r="BO19" i="1"/>
  <c r="BQ8" i="1"/>
  <c r="BP8" i="1"/>
  <c r="BO8" i="1"/>
  <c r="BQ15" i="1"/>
  <c r="BP15" i="1"/>
  <c r="BO15" i="1"/>
  <c r="BE18" i="1"/>
  <c r="BD18" i="1"/>
  <c r="BC18" i="1"/>
  <c r="AF18" i="1"/>
  <c r="AE18" i="1"/>
  <c r="AD18" i="1"/>
  <c r="Q18" i="1"/>
  <c r="P18" i="1" s="1"/>
  <c r="L18" i="1"/>
  <c r="K18" i="1"/>
  <c r="BE19" i="1"/>
  <c r="BD19" i="1"/>
  <c r="BC19" i="1"/>
  <c r="AF19" i="1"/>
  <c r="AE19" i="1"/>
  <c r="AD19" i="1"/>
  <c r="Q19" i="1"/>
  <c r="P19" i="1" s="1"/>
  <c r="L19" i="1"/>
  <c r="K19" i="1"/>
  <c r="BE13" i="1"/>
  <c r="BD13" i="1"/>
  <c r="BC13" i="1"/>
  <c r="AF13" i="1"/>
  <c r="AE13" i="1"/>
  <c r="AD13" i="1"/>
  <c r="Q13" i="1"/>
  <c r="P13" i="1" s="1"/>
  <c r="L13" i="1"/>
  <c r="K13" i="1"/>
  <c r="DJ17" i="1"/>
  <c r="DI17" i="1"/>
  <c r="DH17" i="1"/>
  <c r="CY17" i="1"/>
  <c r="CX17" i="1"/>
  <c r="CW17" i="1"/>
  <c r="CN17" i="1"/>
  <c r="CM17" i="1"/>
  <c r="CL17" i="1"/>
  <c r="CC8" i="1"/>
  <c r="CB8" i="1"/>
  <c r="CA8" i="1"/>
  <c r="DJ13" i="1"/>
  <c r="DI13" i="1"/>
  <c r="DH13" i="1"/>
  <c r="CY13" i="1"/>
  <c r="CX13" i="1"/>
  <c r="CW13" i="1"/>
  <c r="CN13" i="1"/>
  <c r="CM13" i="1"/>
  <c r="CL13" i="1"/>
  <c r="CC9" i="1"/>
  <c r="CB9" i="1"/>
  <c r="CA9" i="1"/>
  <c r="BE8" i="1"/>
  <c r="BD8" i="1"/>
  <c r="BC8" i="1"/>
  <c r="AF8" i="1"/>
  <c r="AE8" i="1"/>
  <c r="Q8" i="1"/>
  <c r="P8" i="1" s="1"/>
  <c r="L8" i="1"/>
  <c r="K8" i="1"/>
  <c r="DJ19" i="1"/>
  <c r="DI19" i="1"/>
  <c r="DH19" i="1"/>
  <c r="CY19" i="1"/>
  <c r="CX19" i="1"/>
  <c r="CW19" i="1"/>
  <c r="CN19" i="1"/>
  <c r="CM19" i="1"/>
  <c r="CL19" i="1"/>
  <c r="CC16" i="1"/>
  <c r="CB16" i="1"/>
  <c r="CA16" i="1"/>
  <c r="DJ16" i="1"/>
  <c r="DI16" i="1"/>
  <c r="DH16" i="1"/>
  <c r="CY16" i="1"/>
  <c r="CX16" i="1"/>
  <c r="CW16" i="1"/>
  <c r="CN16" i="1"/>
  <c r="CM16" i="1"/>
  <c r="CL16" i="1"/>
  <c r="DJ9" i="1"/>
  <c r="DI9" i="1"/>
  <c r="DH9" i="1"/>
  <c r="CY9" i="1"/>
  <c r="CX9" i="1"/>
  <c r="CW9" i="1"/>
  <c r="CN9" i="1"/>
  <c r="CM9" i="1"/>
  <c r="CL9" i="1"/>
  <c r="CC10" i="1"/>
  <c r="CB10" i="1"/>
  <c r="CA10" i="1"/>
  <c r="BE15" i="1"/>
  <c r="BD15" i="1"/>
  <c r="BC15" i="1"/>
  <c r="AF15" i="1"/>
  <c r="AE15" i="1"/>
  <c r="AD15" i="1"/>
  <c r="Q15" i="1"/>
  <c r="P15" i="1" s="1"/>
  <c r="L15" i="1"/>
  <c r="K15" i="1"/>
  <c r="DJ10" i="1"/>
  <c r="DI10" i="1"/>
  <c r="DH10" i="1"/>
  <c r="CY10" i="1"/>
  <c r="CX10" i="1"/>
  <c r="CW10" i="1"/>
  <c r="CN10" i="1"/>
  <c r="CM10" i="1"/>
  <c r="CL10" i="1"/>
  <c r="CC13" i="1"/>
  <c r="CB13" i="1"/>
  <c r="CA13" i="1"/>
  <c r="O17" i="1" l="1"/>
  <c r="O16" i="1"/>
  <c r="N17" i="1"/>
  <c r="O10" i="1"/>
  <c r="N10" i="1"/>
  <c r="N16" i="1"/>
  <c r="CZ17" i="1"/>
  <c r="O9" i="1"/>
  <c r="N9" i="1"/>
  <c r="N20" i="1"/>
  <c r="N3" i="1"/>
  <c r="O20" i="1"/>
  <c r="O3" i="1"/>
  <c r="DK10" i="1"/>
  <c r="CD10" i="1"/>
  <c r="CZ10" i="1"/>
  <c r="DK13" i="1"/>
  <c r="CD13" i="1"/>
  <c r="CO9" i="1"/>
  <c r="CZ16" i="1"/>
  <c r="H15" i="1"/>
  <c r="J15" i="1" s="1"/>
  <c r="AT13" i="1"/>
  <c r="BR8" i="1"/>
  <c r="DK16" i="1"/>
  <c r="CO10" i="1"/>
  <c r="BR18" i="1"/>
  <c r="CD16" i="1"/>
  <c r="CD8" i="1"/>
  <c r="DK17" i="1"/>
  <c r="BR15" i="1"/>
  <c r="AT8" i="1"/>
  <c r="CO16" i="1"/>
  <c r="DK9" i="1"/>
  <c r="CO13" i="1"/>
  <c r="O19" i="1"/>
  <c r="DK19" i="1"/>
  <c r="AT18" i="1"/>
  <c r="N15" i="1"/>
  <c r="CZ13" i="1"/>
  <c r="H18" i="1"/>
  <c r="J18" i="1" s="1"/>
  <c r="CZ9" i="1"/>
  <c r="CO19" i="1"/>
  <c r="H8" i="1"/>
  <c r="J8" i="1" s="1"/>
  <c r="CD9" i="1"/>
  <c r="CO17" i="1"/>
  <c r="BR13" i="1"/>
  <c r="CZ19" i="1"/>
  <c r="AG18" i="1"/>
  <c r="BF19" i="1"/>
  <c r="N19" i="1"/>
  <c r="AG19" i="1"/>
  <c r="H19" i="1"/>
  <c r="J19" i="1" s="1"/>
  <c r="O15" i="1"/>
  <c r="BF15" i="1"/>
  <c r="AT15" i="1"/>
  <c r="AG15" i="1"/>
  <c r="BF18" i="1"/>
  <c r="O13" i="1"/>
  <c r="BF13" i="1"/>
  <c r="AG13" i="1"/>
  <c r="H13" i="1"/>
  <c r="J13" i="1" s="1"/>
  <c r="O8" i="1"/>
  <c r="BF8" i="1"/>
  <c r="AG8" i="1"/>
  <c r="BR19" i="1"/>
  <c r="N18" i="1"/>
  <c r="N8" i="1"/>
  <c r="O18" i="1"/>
  <c r="AT19" i="1"/>
  <c r="N13" i="1"/>
  <c r="M17" i="1" l="1"/>
  <c r="M16" i="1"/>
  <c r="M10" i="1"/>
  <c r="M9" i="1"/>
  <c r="M20" i="1"/>
  <c r="M3" i="1"/>
  <c r="M19" i="1"/>
  <c r="M15" i="1"/>
  <c r="M8" i="1"/>
  <c r="M18" i="1"/>
  <c r="M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Burns</author>
  </authors>
  <commentList>
    <comment ref="C2" authorId="0" shapeId="0" xr:uid="{00000000-0006-0000-0000-000001000000}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 shapeId="0" xr:uid="{00000000-0006-0000-0000-000002000000}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<sst xmlns="http://schemas.openxmlformats.org/spreadsheetml/2006/main" count="200" uniqueCount="110">
  <si>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</si>
  <si>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</si>
  <si>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</si>
  <si>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</si>
  <si>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</si>
  <si>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</si>
  <si>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</si>
  <si>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</si>
  <si>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</si>
  <si>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</si>
  <si>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</si>
  <si>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</si>
  <si>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</si>
  <si>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</si>
  <si>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</si>
  <si>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</si>
  <si>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</si>
  <si>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</si>
  <si>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</si>
  <si>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</si>
  <si>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</si>
  <si>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</si>
  <si>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</si>
  <si>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</si>
  <si>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</si>
  <si>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</si>
  <si>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</si>
  <si>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</si>
  <si>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</si>
  <si>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</si>
  <si>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</si>
  <si>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</si>
  <si>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</si>
  <si>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</si>
  <si>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</si>
  <si>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</si>
  <si>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</si>
  <si>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</si>
  <si>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</si>
  <si>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</si>
  <si>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</si>
  <si>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</si>
  <si>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</si>
  <si>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</si>
  <si>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</si>
  <si>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</si>
  <si>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</si>
  <si>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</si>
  <si>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</si>
  <si>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</si>
  <si>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</si>
  <si>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</si>
  <si>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</si>
  <si>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</si>
  <si>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</si>
  <si>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</si>
  <si>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</si>
  <si>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</si>
  <si>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</si>
  <si>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</si>
  <si>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</si>
  <si>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</si>
  <si>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</si>
  <si>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</si>
  <si>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</si>
  <si>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</si>
  <si>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</si>
  <si>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</si>
  <si>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</si>
  <si>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</si>
  <si>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</si>
  <si>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</si>
  <si>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</si>
  <si>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</si>
  <si>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</si>
  <si>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</si>
  <si>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</si>
  <si>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</si>
  <si>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</si>
  <si>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</si>
  <si>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</si>
  <si>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</si>
  <si>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</si>
  <si>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</si>
  <si>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Kevin W.</t>
  </si>
  <si>
    <t>Total PE</t>
  </si>
  <si>
    <t>Jason F</t>
  </si>
  <si>
    <t>Eric P</t>
  </si>
  <si>
    <t>Jason C</t>
  </si>
  <si>
    <t>Dale H</t>
  </si>
  <si>
    <t>Mitch B</t>
  </si>
  <si>
    <t>Claudio S.</t>
  </si>
  <si>
    <t>Brian A</t>
  </si>
  <si>
    <t>Herbert R.</t>
  </si>
  <si>
    <t>Paul C</t>
  </si>
  <si>
    <t>Jay B</t>
  </si>
  <si>
    <t>Edward V</t>
  </si>
  <si>
    <t>Stanislav M</t>
  </si>
  <si>
    <t>Mike R</t>
  </si>
  <si>
    <t xml:space="preserve">Chris V </t>
  </si>
  <si>
    <t>Dan S</t>
  </si>
  <si>
    <t>Ewa</t>
  </si>
  <si>
    <t>Al</t>
  </si>
  <si>
    <t>Rado - DQ</t>
  </si>
  <si>
    <t>Aaron B - DNF</t>
  </si>
  <si>
    <t>DNF</t>
  </si>
  <si>
    <t>DQ</t>
  </si>
  <si>
    <t>Tony B</t>
  </si>
  <si>
    <t>PLACE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</si>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</sst>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textRotation="180"/>
    </xf>
    <xf numFmtId="49" fontId="4" fillId="0" borderId="9" xfId="0" applyNumberFormat="1" applyFont="1" applyBorder="1" applyAlignment="1">
      <alignment horizontal="center" vertical="center" textRotation="180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 horizontal="right" vertical="center"/>
    </xf>
    <xf numFmtId="1" fontId="0" fillId="0" borderId="19" xfId="0" applyNumberForma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2" fillId="0" borderId="8" xfId="0" applyNumberFormat="1" applyFont="1" applyBorder="1" applyAlignment="1">
      <alignment horizontal="center" textRotation="90" wrapText="1"/>
    </xf>
    <xf numFmtId="49" fontId="2" fillId="0" borderId="7" xfId="0" applyNumberFormat="1" applyFont="1" applyBorder="1" applyAlignment="1">
      <alignment horizontal="center" textRotation="90" wrapText="1"/>
    </xf>
    <xf numFmtId="1" fontId="2" fillId="0" borderId="8" xfId="0" applyNumberFormat="1" applyFont="1" applyBorder="1" applyAlignment="1">
      <alignment horizontal="center" textRotation="90" wrapText="1"/>
    </xf>
    <xf numFmtId="1" fontId="0" fillId="0" borderId="0" xfId="0" applyNumberForma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5" fillId="0" borderId="8" xfId="0" applyNumberFormat="1" applyFont="1" applyBorder="1" applyAlignment="1">
      <alignment horizontal="center" wrapText="1"/>
    </xf>
    <xf numFmtId="0" fontId="7" fillId="0" borderId="0" xfId="0" applyFont="1"/>
    <xf numFmtId="49" fontId="4" fillId="0" borderId="2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24"/>
  <sheetViews>
    <sheetView tabSelected="1" zoomScaleNormal="100" workbookViewId="0">
      <pane xSplit="7" ySplit="2" topLeftCell="H3" activePane="bottomRight" state="frozenSplit"/>
      <selection pane="topRight" activeCell="K1" sqref="K1"/>
      <selection pane="bottomLeft" activeCell="A3" sqref="A3"/>
      <selection pane="bottomRight" sqref="A1:G1"/>
    </sheetView>
  </sheetViews>
  <sheetFormatPr defaultColWidth="6.44140625" defaultRowHeight="13.2" x14ac:dyDescent="0.25"/>
  <cols>
    <col min="1" max="1" width="3.33203125" style="4" bestFit="1" customWidth="1"/>
    <col min="2" max="2" width="15.33203125" customWidth="1"/>
    <col min="3" max="3" width="2.5546875" style="13" hidden="1" customWidth="1"/>
    <col min="4" max="4" width="3.33203125" hidden="1" customWidth="1"/>
    <col min="5" max="5" width="4" hidden="1" customWidth="1"/>
    <col min="6" max="6" width="4.6640625" hidden="1" customWidth="1"/>
    <col min="7" max="7" width="7" style="66" customWidth="1"/>
    <col min="8" max="9" width="3.6640625" hidden="1" customWidth="1"/>
    <col min="10" max="10" width="5.109375" hidden="1" customWidth="1"/>
    <col min="11" max="12" width="2" hidden="1" customWidth="1"/>
    <col min="13" max="13" width="8.44140625" customWidth="1"/>
    <col min="14" max="14" width="7.44140625" customWidth="1"/>
    <col min="15" max="15" width="5.33203125" customWidth="1"/>
    <col min="16" max="16" width="5.44140625" customWidth="1"/>
    <col min="17" max="17" width="5" customWidth="1"/>
    <col min="18" max="18" width="8.44140625" customWidth="1"/>
    <col min="19" max="24" width="5.44140625" hidden="1" customWidth="1"/>
    <col min="25" max="25" width="3.6640625" customWidth="1"/>
    <col min="26" max="28" width="2.33203125" customWidth="1"/>
    <col min="29" max="29" width="3.44140625" customWidth="1"/>
    <col min="30" max="30" width="6.6640625" customWidth="1"/>
    <col min="31" max="31" width="4.44140625" customWidth="1"/>
    <col min="32" max="32" width="4.33203125" customWidth="1"/>
    <col min="33" max="33" width="8.44140625" style="3" customWidth="1"/>
    <col min="34" max="34" width="8.44140625" customWidth="1"/>
    <col min="35" max="36" width="5.44140625" hidden="1" customWidth="1"/>
    <col min="37" max="37" width="4.5546875" hidden="1" customWidth="1"/>
    <col min="38" max="38" width="3.6640625" customWidth="1"/>
    <col min="39" max="41" width="2.33203125" customWidth="1"/>
    <col min="42" max="42" width="3.44140625" customWidth="1"/>
    <col min="43" max="43" width="6.44140625" customWidth="1"/>
    <col min="44" max="44" width="4.44140625" customWidth="1"/>
    <col min="45" max="45" width="4.33203125" customWidth="1"/>
    <col min="46" max="46" width="6.44140625" customWidth="1"/>
    <col min="47" max="47" width="8.44140625" customWidth="1"/>
    <col min="48" max="49" width="5.44140625" hidden="1" customWidth="1"/>
    <col min="50" max="50" width="3.6640625" customWidth="1"/>
    <col min="51" max="53" width="2.33203125" customWidth="1"/>
    <col min="54" max="54" width="3.44140625" customWidth="1"/>
    <col min="55" max="55" width="6.44140625" customWidth="1"/>
    <col min="56" max="56" width="4.44140625" customWidth="1"/>
    <col min="57" max="57" width="4.33203125" customWidth="1"/>
    <col min="58" max="58" width="6.44140625" customWidth="1"/>
    <col min="59" max="59" width="8.44140625" customWidth="1"/>
    <col min="60" max="61" width="5.44140625" hidden="1" customWidth="1"/>
    <col min="62" max="62" width="3.6640625" customWidth="1"/>
    <col min="63" max="63" width="3.44140625" customWidth="1"/>
    <col min="64" max="65" width="2.33203125" customWidth="1"/>
    <col min="66" max="66" width="3.44140625" customWidth="1"/>
    <col min="67" max="67" width="6.44140625" customWidth="1"/>
    <col min="68" max="68" width="4.44140625" customWidth="1"/>
    <col min="69" max="69" width="4.33203125" customWidth="1"/>
    <col min="70" max="70" width="6.44140625" customWidth="1"/>
    <col min="71" max="71" width="7.33203125" customWidth="1"/>
    <col min="72" max="73" width="5.44140625" hidden="1" customWidth="1"/>
    <col min="74" max="74" width="3.6640625" customWidth="1"/>
    <col min="75" max="77" width="2.33203125" customWidth="1"/>
    <col min="78" max="78" width="3.44140625" customWidth="1"/>
    <col min="79" max="79" width="6.44140625" customWidth="1"/>
    <col min="80" max="80" width="4.44140625" customWidth="1"/>
    <col min="81" max="81" width="4.33203125" customWidth="1"/>
    <col min="82" max="82" width="6.44140625" customWidth="1"/>
    <col min="83" max="83" width="7.33203125" customWidth="1"/>
    <col min="84" max="84" width="5.44140625" hidden="1" customWidth="1"/>
    <col min="85" max="85" width="3.6640625" customWidth="1"/>
    <col min="86" max="88" width="2.33203125" customWidth="1"/>
    <col min="89" max="89" width="3.44140625" customWidth="1"/>
    <col min="90" max="90" width="6.44140625" customWidth="1"/>
    <col min="91" max="91" width="4.44140625" customWidth="1"/>
    <col min="92" max="92" width="4.33203125" customWidth="1"/>
    <col min="93" max="93" width="6.44140625" customWidth="1"/>
    <col min="94" max="95" width="5.44140625" hidden="1" customWidth="1"/>
    <col min="96" max="96" width="3.6640625" hidden="1" customWidth="1"/>
    <col min="97" max="99" width="2.33203125" hidden="1" customWidth="1"/>
    <col min="100" max="100" width="3.44140625" hidden="1" customWidth="1"/>
    <col min="101" max="101" width="6.44140625" hidden="1" customWidth="1"/>
    <col min="102" max="102" width="4.44140625" hidden="1" customWidth="1"/>
    <col min="103" max="103" width="4.33203125" hidden="1" customWidth="1"/>
    <col min="104" max="104" width="6.44140625" hidden="1" customWidth="1"/>
    <col min="105" max="106" width="5.44140625" hidden="1" customWidth="1"/>
    <col min="107" max="107" width="3.6640625" hidden="1" customWidth="1"/>
    <col min="108" max="110" width="2.33203125" hidden="1" customWidth="1"/>
    <col min="111" max="111" width="3.44140625" hidden="1" customWidth="1"/>
    <col min="112" max="112" width="6.44140625" hidden="1" customWidth="1"/>
    <col min="113" max="113" width="4.44140625" hidden="1" customWidth="1"/>
    <col min="114" max="114" width="4.33203125" hidden="1" customWidth="1"/>
    <col min="115" max="115" width="6.44140625" hidden="1" customWidth="1"/>
    <col min="116" max="116" width="6.44140625" customWidth="1"/>
  </cols>
  <sheetData>
    <row r="1" spans="1:115" ht="27" customHeight="1" thickTop="1" x14ac:dyDescent="0.25">
      <c r="A1" s="58" t="s">
        <v>20</v>
      </c>
      <c r="B1" s="58"/>
      <c r="C1" s="58"/>
      <c r="D1" s="58"/>
      <c r="E1" s="58"/>
      <c r="F1" s="58"/>
      <c r="G1" s="58"/>
      <c r="H1" s="39" t="s">
        <v>4</v>
      </c>
      <c r="I1" s="52" t="s">
        <v>85</v>
      </c>
      <c r="J1" s="40" t="s">
        <v>5</v>
      </c>
      <c r="K1" s="59" t="s">
        <v>48</v>
      </c>
      <c r="L1" s="60"/>
      <c r="M1" s="55" t="s">
        <v>29</v>
      </c>
      <c r="N1" s="61"/>
      <c r="O1" s="61"/>
      <c r="P1" s="61"/>
      <c r="Q1" s="62"/>
      <c r="R1" s="58" t="s">
        <v>19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 t="s">
        <v>22</v>
      </c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 t="s">
        <v>23</v>
      </c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5" t="s">
        <v>24</v>
      </c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7"/>
      <c r="BS1" s="55" t="s">
        <v>25</v>
      </c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7"/>
      <c r="CE1" s="55" t="s">
        <v>26</v>
      </c>
      <c r="CF1" s="56"/>
      <c r="CG1" s="56"/>
      <c r="CH1" s="56"/>
      <c r="CI1" s="56"/>
      <c r="CJ1" s="56"/>
      <c r="CK1" s="56"/>
      <c r="CL1" s="56"/>
      <c r="CM1" s="56"/>
      <c r="CN1" s="56"/>
      <c r="CO1" s="57"/>
      <c r="CP1" s="55" t="s">
        <v>27</v>
      </c>
      <c r="CQ1" s="56"/>
      <c r="CR1" s="56"/>
      <c r="CS1" s="56"/>
      <c r="CT1" s="56"/>
      <c r="CU1" s="56"/>
      <c r="CV1" s="56"/>
      <c r="CW1" s="56"/>
      <c r="CX1" s="56"/>
      <c r="CY1" s="56"/>
      <c r="CZ1" s="57"/>
      <c r="DA1" s="55" t="s">
        <v>28</v>
      </c>
      <c r="DB1" s="56"/>
      <c r="DC1" s="56"/>
      <c r="DD1" s="56"/>
      <c r="DE1" s="56"/>
      <c r="DF1" s="56"/>
      <c r="DG1" s="56"/>
      <c r="DH1" s="56"/>
      <c r="DI1" s="56"/>
      <c r="DJ1" s="56"/>
      <c r="DK1" s="57"/>
    </row>
    <row r="2" spans="1:115" ht="42" customHeight="1" thickBot="1" x14ac:dyDescent="0.3">
      <c r="A2" s="46" t="s">
        <v>45</v>
      </c>
      <c r="B2" s="25" t="s">
        <v>83</v>
      </c>
      <c r="C2" s="47" t="s">
        <v>82</v>
      </c>
      <c r="D2" s="45" t="s">
        <v>46</v>
      </c>
      <c r="E2" s="25" t="s">
        <v>47</v>
      </c>
      <c r="F2" s="25" t="s">
        <v>21</v>
      </c>
      <c r="G2" s="63" t="s">
        <v>108</v>
      </c>
      <c r="H2" s="41" t="s">
        <v>73</v>
      </c>
      <c r="I2" s="53"/>
      <c r="J2" s="42" t="s">
        <v>73</v>
      </c>
      <c r="K2" s="27" t="s">
        <v>2</v>
      </c>
      <c r="L2" s="28" t="s">
        <v>3</v>
      </c>
      <c r="M2" s="31" t="s">
        <v>70</v>
      </c>
      <c r="N2" s="32" t="s">
        <v>67</v>
      </c>
      <c r="O2" s="29" t="s">
        <v>68</v>
      </c>
      <c r="P2" s="35" t="s">
        <v>69</v>
      </c>
      <c r="Q2" s="36" t="s">
        <v>66</v>
      </c>
      <c r="R2" s="24" t="s">
        <v>50</v>
      </c>
      <c r="S2" s="25" t="s">
        <v>51</v>
      </c>
      <c r="T2" s="25" t="s">
        <v>52</v>
      </c>
      <c r="U2" s="25" t="s">
        <v>53</v>
      </c>
      <c r="V2" s="25" t="s">
        <v>54</v>
      </c>
      <c r="W2" s="25" t="s">
        <v>55</v>
      </c>
      <c r="X2" s="25" t="s">
        <v>56</v>
      </c>
      <c r="Y2" s="25" t="s">
        <v>49</v>
      </c>
      <c r="Z2" s="25" t="s">
        <v>57</v>
      </c>
      <c r="AA2" s="25" t="s">
        <v>58</v>
      </c>
      <c r="AB2" s="25" t="s">
        <v>59</v>
      </c>
      <c r="AC2" s="29" t="s">
        <v>60</v>
      </c>
      <c r="AD2" s="30" t="s">
        <v>61</v>
      </c>
      <c r="AE2" s="25" t="s">
        <v>65</v>
      </c>
      <c r="AF2" s="25" t="s">
        <v>62</v>
      </c>
      <c r="AG2" s="26" t="s">
        <v>63</v>
      </c>
      <c r="AH2" s="24" t="s">
        <v>50</v>
      </c>
      <c r="AI2" s="25" t="s">
        <v>51</v>
      </c>
      <c r="AJ2" s="25" t="s">
        <v>52</v>
      </c>
      <c r="AK2" s="25" t="s">
        <v>53</v>
      </c>
      <c r="AL2" s="25" t="s">
        <v>49</v>
      </c>
      <c r="AM2" s="25" t="s">
        <v>57</v>
      </c>
      <c r="AN2" s="25" t="s">
        <v>58</v>
      </c>
      <c r="AO2" s="50" t="s">
        <v>59</v>
      </c>
      <c r="AP2" s="25" t="s">
        <v>60</v>
      </c>
      <c r="AQ2" s="30" t="s">
        <v>61</v>
      </c>
      <c r="AR2" s="25" t="s">
        <v>65</v>
      </c>
      <c r="AS2" s="25" t="s">
        <v>62</v>
      </c>
      <c r="AT2" s="26" t="s">
        <v>63</v>
      </c>
      <c r="AU2" s="24" t="s">
        <v>50</v>
      </c>
      <c r="AV2" s="25" t="s">
        <v>51</v>
      </c>
      <c r="AW2" s="25" t="s">
        <v>52</v>
      </c>
      <c r="AX2" s="25" t="s">
        <v>49</v>
      </c>
      <c r="AY2" s="25" t="s">
        <v>57</v>
      </c>
      <c r="AZ2" s="25" t="s">
        <v>58</v>
      </c>
      <c r="BA2" s="25" t="s">
        <v>59</v>
      </c>
      <c r="BB2" s="25" t="s">
        <v>60</v>
      </c>
      <c r="BC2" s="30" t="s">
        <v>61</v>
      </c>
      <c r="BD2" s="25" t="s">
        <v>65</v>
      </c>
      <c r="BE2" s="25" t="s">
        <v>62</v>
      </c>
      <c r="BF2" s="26" t="s">
        <v>63</v>
      </c>
      <c r="BG2" s="24" t="s">
        <v>50</v>
      </c>
      <c r="BH2" s="25" t="s">
        <v>51</v>
      </c>
      <c r="BI2" s="25" t="s">
        <v>52</v>
      </c>
      <c r="BJ2" s="25" t="s">
        <v>49</v>
      </c>
      <c r="BK2" s="25" t="s">
        <v>57</v>
      </c>
      <c r="BL2" s="25" t="s">
        <v>58</v>
      </c>
      <c r="BM2" s="25" t="s">
        <v>59</v>
      </c>
      <c r="BN2" s="25" t="s">
        <v>60</v>
      </c>
      <c r="BO2" s="30" t="s">
        <v>61</v>
      </c>
      <c r="BP2" s="25" t="s">
        <v>65</v>
      </c>
      <c r="BQ2" s="25" t="s">
        <v>62</v>
      </c>
      <c r="BR2" s="26" t="s">
        <v>63</v>
      </c>
      <c r="BS2" s="24" t="s">
        <v>50</v>
      </c>
      <c r="BT2" s="25" t="s">
        <v>51</v>
      </c>
      <c r="BU2" s="25" t="s">
        <v>52</v>
      </c>
      <c r="BV2" s="25" t="s">
        <v>49</v>
      </c>
      <c r="BW2" s="25" t="s">
        <v>57</v>
      </c>
      <c r="BX2" s="25" t="s">
        <v>58</v>
      </c>
      <c r="BY2" s="25" t="s">
        <v>59</v>
      </c>
      <c r="BZ2" s="25" t="s">
        <v>60</v>
      </c>
      <c r="CA2" s="30" t="s">
        <v>61</v>
      </c>
      <c r="CB2" s="25" t="s">
        <v>65</v>
      </c>
      <c r="CC2" s="25" t="s">
        <v>62</v>
      </c>
      <c r="CD2" s="26" t="s">
        <v>63</v>
      </c>
      <c r="CE2" s="24" t="s">
        <v>50</v>
      </c>
      <c r="CF2" s="25" t="s">
        <v>51</v>
      </c>
      <c r="CG2" s="25" t="s">
        <v>49</v>
      </c>
      <c r="CH2" s="25" t="s">
        <v>57</v>
      </c>
      <c r="CI2" s="25" t="s">
        <v>58</v>
      </c>
      <c r="CJ2" s="25" t="s">
        <v>59</v>
      </c>
      <c r="CK2" s="25" t="s">
        <v>60</v>
      </c>
      <c r="CL2" s="30" t="s">
        <v>61</v>
      </c>
      <c r="CM2" s="25" t="s">
        <v>65</v>
      </c>
      <c r="CN2" s="25" t="s">
        <v>62</v>
      </c>
      <c r="CO2" s="26" t="s">
        <v>63</v>
      </c>
      <c r="CP2" s="24" t="s">
        <v>50</v>
      </c>
      <c r="CQ2" s="25" t="s">
        <v>51</v>
      </c>
      <c r="CR2" s="25" t="s">
        <v>49</v>
      </c>
      <c r="CS2" s="25" t="s">
        <v>57</v>
      </c>
      <c r="CT2" s="25" t="s">
        <v>58</v>
      </c>
      <c r="CU2" s="25" t="s">
        <v>59</v>
      </c>
      <c r="CV2" s="25" t="s">
        <v>60</v>
      </c>
      <c r="CW2" s="30" t="s">
        <v>61</v>
      </c>
      <c r="CX2" s="25" t="s">
        <v>65</v>
      </c>
      <c r="CY2" s="25" t="s">
        <v>62</v>
      </c>
      <c r="CZ2" s="26" t="s">
        <v>63</v>
      </c>
      <c r="DA2" s="24" t="s">
        <v>50</v>
      </c>
      <c r="DB2" s="25" t="s">
        <v>51</v>
      </c>
      <c r="DC2" s="25" t="s">
        <v>49</v>
      </c>
      <c r="DD2" s="25" t="s">
        <v>57</v>
      </c>
      <c r="DE2" s="25" t="s">
        <v>58</v>
      </c>
      <c r="DF2" s="25" t="s">
        <v>59</v>
      </c>
      <c r="DG2" s="25" t="s">
        <v>60</v>
      </c>
      <c r="DH2" s="30" t="s">
        <v>61</v>
      </c>
      <c r="DI2" s="25" t="s">
        <v>65</v>
      </c>
      <c r="DJ2" s="25" t="s">
        <v>62</v>
      </c>
      <c r="DK2" s="26" t="s">
        <v>63</v>
      </c>
    </row>
    <row r="3" spans="1:115" ht="13.8" thickTop="1" x14ac:dyDescent="0.25">
      <c r="A3" s="22">
        <v>1</v>
      </c>
      <c r="B3" s="49" t="s">
        <v>84</v>
      </c>
      <c r="C3" s="48"/>
      <c r="D3" s="48"/>
      <c r="E3" s="48"/>
      <c r="F3" s="48"/>
      <c r="G3" s="64">
        <v>17</v>
      </c>
      <c r="H3" s="18" t="str">
        <f>IF(AND(OR($H$2="Y",$J$2="Y"),K3&lt;5,L3&lt;5),IF(AND(K3=#REF!,L3=#REF!),#REF!+1,1),"")</f>
        <v/>
      </c>
      <c r="I3" s="54">
        <f t="shared" ref="I3:I21" si="0">Z3+AM3+AY3+BK3+BW3+CH3+CS3+DD3</f>
        <v>2</v>
      </c>
      <c r="J3" s="15" t="e">
        <f>IF(AND($J$2="Y",L3&gt;0,OR(AND(H3=1,#REF!=10),AND(H3=2,#REF!=20),AND(H3=3,#REF!=30),AND(H3=4,H23=40),AND(H3=5,H32=50),AND(H3=6,H41=60),AND(H3=7,H50=70),AND(H3=8,H59=80),AND(H3=9,H68=90),AND(H3=10,H77=100))),VLOOKUP(L3-1,SortLookup!$A$13:$B$16,2,FALSE),"")</f>
        <v>#REF!</v>
      </c>
      <c r="K3" s="14" t="str">
        <f>IF(ISNA(VLOOKUP(F3,SortLookup!$A$1:$B$5,2,FALSE))," ",VLOOKUP(F3,SortLookup!$A$1:$B$5,2,FALSE))</f>
        <v xml:space="preserve"> </v>
      </c>
      <c r="L3" s="19" t="str">
        <f>IF(ISNA(VLOOKUP(G3,SortLookup!$A$7:$B$11,2,FALSE))," ",VLOOKUP(G3,SortLookup!$A$7:$B$11,2,FALSE))</f>
        <v xml:space="preserve"> </v>
      </c>
      <c r="M3" s="33">
        <f t="shared" ref="M3:M21" si="1">N3+O3+P3</f>
        <v>320.08</v>
      </c>
      <c r="N3" s="34">
        <f t="shared" ref="N3:N21" si="2">AD3+AQ3+BC3+BO3+CA3+CL3+CW3+DH3</f>
        <v>239.58</v>
      </c>
      <c r="O3" s="7">
        <f t="shared" ref="O3:O21" si="3">AF3+AS3+BE3+BQ3+CC3+CN3+CY3+DJ3</f>
        <v>51</v>
      </c>
      <c r="P3" s="37">
        <f t="shared" ref="P3:P21" si="4">Q3/2</f>
        <v>29.5</v>
      </c>
      <c r="Q3" s="38">
        <f t="shared" ref="Q3:Q21" si="5">Y3+AL3+AX3+BJ3+BV3+CG3+CR3+DC3</f>
        <v>59</v>
      </c>
      <c r="R3" s="20">
        <v>19.39</v>
      </c>
      <c r="S3" s="1"/>
      <c r="T3" s="1"/>
      <c r="U3" s="1"/>
      <c r="V3" s="1"/>
      <c r="W3" s="1"/>
      <c r="X3" s="1"/>
      <c r="Y3" s="2">
        <v>11</v>
      </c>
      <c r="Z3" s="2"/>
      <c r="AA3" s="2"/>
      <c r="AB3" s="2"/>
      <c r="AC3" s="21"/>
      <c r="AD3" s="6">
        <f t="shared" ref="AD3:AD21" si="6">R3+S3+T3+U3+V3+W3+X3</f>
        <v>19.39</v>
      </c>
      <c r="AE3" s="16">
        <f t="shared" ref="AE3:AE21" si="7">Y3/2</f>
        <v>5.5</v>
      </c>
      <c r="AF3" s="5">
        <f t="shared" ref="AF3:AF21" si="8">(Z3*3)+(AA3*5)+(AB3*5)+(AC3*20)</f>
        <v>0</v>
      </c>
      <c r="AG3" s="17">
        <f t="shared" ref="AG3:AG21" si="9">AD3+AE3+AF3</f>
        <v>24.89</v>
      </c>
      <c r="AH3" s="20">
        <v>53.71</v>
      </c>
      <c r="AI3" s="1"/>
      <c r="AJ3" s="1"/>
      <c r="AK3" s="1"/>
      <c r="AL3" s="2">
        <v>11</v>
      </c>
      <c r="AM3" s="2"/>
      <c r="AN3" s="2"/>
      <c r="AO3" s="2"/>
      <c r="AP3" s="2"/>
      <c r="AQ3" s="6">
        <f t="shared" ref="AQ3:AQ21" si="10">AI3+AJ3+AH3</f>
        <v>53.71</v>
      </c>
      <c r="AR3" s="16">
        <f t="shared" ref="AR3:AR21" si="11">AL3/2</f>
        <v>5.5</v>
      </c>
      <c r="AS3" s="5">
        <f t="shared" ref="AS3:AS21" si="12">(AM3*3)+(AN3*5)+(AO3*5)+(AP3*20)</f>
        <v>0</v>
      </c>
      <c r="AT3" s="17">
        <f t="shared" ref="AT3:AT21" si="13">AQ3+AR3+AS3</f>
        <v>59.21</v>
      </c>
      <c r="AU3" s="20">
        <v>41.82</v>
      </c>
      <c r="AV3" s="1"/>
      <c r="AW3" s="1"/>
      <c r="AX3" s="2">
        <v>14</v>
      </c>
      <c r="AY3" s="2"/>
      <c r="AZ3" s="2"/>
      <c r="BA3" s="2"/>
      <c r="BB3" s="2"/>
      <c r="BC3" s="6">
        <f t="shared" ref="BC3:BC21" si="14">AU3+AV3+AW3</f>
        <v>41.82</v>
      </c>
      <c r="BD3" s="16">
        <f t="shared" ref="BD3:BD21" si="15">AX3/2</f>
        <v>7</v>
      </c>
      <c r="BE3" s="5">
        <f t="shared" ref="BE3:BE21" si="16">(AY3*3)+(AZ3*5)+(BA3*5)+(BB3*20)</f>
        <v>0</v>
      </c>
      <c r="BF3" s="17">
        <f t="shared" ref="BF3:BF21" si="17">BC3+BD3+BE3</f>
        <v>48.82</v>
      </c>
      <c r="BG3" s="20">
        <v>79.739999999999995</v>
      </c>
      <c r="BH3" s="1"/>
      <c r="BI3" s="1"/>
      <c r="BJ3" s="2"/>
      <c r="BK3" s="2"/>
      <c r="BL3" s="2"/>
      <c r="BM3" s="2">
        <v>4</v>
      </c>
      <c r="BN3" s="2"/>
      <c r="BO3" s="6">
        <f t="shared" ref="BO3:BO21" si="18">BG3+BH3+BI3</f>
        <v>79.739999999999995</v>
      </c>
      <c r="BP3" s="16">
        <f t="shared" ref="BP3:BP21" si="19">BJ3/2</f>
        <v>0</v>
      </c>
      <c r="BQ3" s="5">
        <f t="shared" ref="BQ3:BQ21" si="20">(BK3*3)+(BL3*5)+(BM3*5)+(BN3*20)</f>
        <v>20</v>
      </c>
      <c r="BR3" s="17">
        <f t="shared" ref="BR3:BR21" si="21">BO3+BP3+BQ3</f>
        <v>99.74</v>
      </c>
      <c r="BS3" s="20">
        <v>44.92</v>
      </c>
      <c r="BT3" s="1"/>
      <c r="BU3" s="1"/>
      <c r="BV3" s="2">
        <v>23</v>
      </c>
      <c r="BW3" s="2">
        <v>2</v>
      </c>
      <c r="BX3" s="2">
        <v>2</v>
      </c>
      <c r="BY3" s="2">
        <v>3</v>
      </c>
      <c r="BZ3" s="2"/>
      <c r="CA3" s="6">
        <f t="shared" ref="CA3:CA21" si="22">BS3+BT3+BU3</f>
        <v>44.92</v>
      </c>
      <c r="CB3" s="16">
        <f t="shared" ref="CB3:CB21" si="23">BV3/2</f>
        <v>11.5</v>
      </c>
      <c r="CC3" s="5">
        <f t="shared" ref="CC3:CC21" si="24">(BW3*3)+(BX3*5)+(BY3*5)+(BZ3*20)</f>
        <v>31</v>
      </c>
      <c r="CD3" s="17">
        <f t="shared" ref="CD3:CD21" si="25">CA3+CB3+CC3</f>
        <v>87.42</v>
      </c>
      <c r="CE3" s="20"/>
      <c r="CF3" s="1"/>
      <c r="CG3" s="2"/>
      <c r="CH3" s="2"/>
      <c r="CI3" s="2"/>
      <c r="CJ3" s="2"/>
      <c r="CK3" s="2"/>
      <c r="CL3" s="6">
        <f t="shared" ref="CL3:CL21" si="26">CE3+CF3</f>
        <v>0</v>
      </c>
      <c r="CM3" s="16">
        <f t="shared" ref="CM3:CM21" si="27">CG3/2</f>
        <v>0</v>
      </c>
      <c r="CN3" s="5">
        <f t="shared" ref="CN3:CN21" si="28">(CH3*3)+(CI3*5)+(CJ3*5)+(CK3*20)</f>
        <v>0</v>
      </c>
      <c r="CO3" s="17">
        <f t="shared" ref="CO3:CO21" si="29">CL3+CM3+CN3</f>
        <v>0</v>
      </c>
      <c r="CP3" s="20"/>
      <c r="CQ3" s="1"/>
      <c r="CR3" s="2"/>
      <c r="CS3" s="2"/>
      <c r="CT3" s="2"/>
      <c r="CU3" s="2"/>
      <c r="CV3" s="2"/>
      <c r="CW3" s="6">
        <f t="shared" ref="CW3:CW21" si="30">CP3+CQ3</f>
        <v>0</v>
      </c>
      <c r="CX3" s="16">
        <f t="shared" ref="CX3:CX21" si="31">CR3/2</f>
        <v>0</v>
      </c>
      <c r="CY3" s="5">
        <f t="shared" ref="CY3:CY21" si="32">(CS3*3)+(CT3*5)+(CU3*5)+(CV3*20)</f>
        <v>0</v>
      </c>
      <c r="CZ3" s="17">
        <f t="shared" ref="CZ3:CZ21" si="33">CW3+CX3+CY3</f>
        <v>0</v>
      </c>
      <c r="DA3" s="20"/>
      <c r="DB3" s="1"/>
      <c r="DC3" s="2"/>
      <c r="DD3" s="2"/>
      <c r="DE3" s="2"/>
      <c r="DF3" s="2"/>
      <c r="DG3" s="2"/>
      <c r="DH3" s="6">
        <f t="shared" ref="DH3:DH21" si="34">DA3+DB3</f>
        <v>0</v>
      </c>
      <c r="DI3" s="16">
        <f t="shared" ref="DI3:DI21" si="35">DC3/2</f>
        <v>0</v>
      </c>
      <c r="DJ3" s="5">
        <f t="shared" ref="DJ3:DJ21" si="36">(DD3*3)+(DE3*5)+(DF3*5)+(DG3*20)</f>
        <v>0</v>
      </c>
      <c r="DK3" s="17">
        <f t="shared" ref="DK3:DK21" si="37">DH3+DI3+DJ3</f>
        <v>0</v>
      </c>
    </row>
    <row r="4" spans="1:115" x14ac:dyDescent="0.25">
      <c r="A4" s="22">
        <v>2</v>
      </c>
      <c r="B4" s="49" t="s">
        <v>91</v>
      </c>
      <c r="C4" s="48"/>
      <c r="D4" s="48"/>
      <c r="E4" s="48"/>
      <c r="F4" s="48"/>
      <c r="G4" s="65">
        <v>4</v>
      </c>
      <c r="H4" s="18" t="str">
        <f>IF(AND(OR($H$2="Y",$J$2="Y"),K4&lt;5,L4&lt;5),IF(AND(K4=#REF!,L4=#REF!),#REF!+1,1),"")</f>
        <v/>
      </c>
      <c r="I4" s="54">
        <f t="shared" si="0"/>
        <v>3</v>
      </c>
      <c r="J4" s="15" t="e">
        <f>IF(AND($J$2="Y",L4&gt;0,OR(AND(H4=1,#REF!=10),AND(H4=2,#REF!=20),AND(H4=3,#REF!=30),AND(H4=4,H25=40),AND(H4=5,H34=50),AND(H4=6,H43=60),AND(H4=7,H52=70),AND(H4=8,H61=80),AND(H4=9,H70=90),AND(H4=10,H79=100))),VLOOKUP(L4-1,SortLookup!$A$13:$B$16,2,FALSE),"")</f>
        <v>#REF!</v>
      </c>
      <c r="K4" s="14" t="str">
        <f>IF(ISNA(VLOOKUP(F4,SortLookup!$A$1:$B$5,2,FALSE))," ",VLOOKUP(F4,SortLookup!$A$1:$B$5,2,FALSE))</f>
        <v xml:space="preserve"> </v>
      </c>
      <c r="L4" s="19" t="str">
        <f>IF(ISNA(VLOOKUP(G4,SortLookup!$A$7:$B$11,2,FALSE))," ",VLOOKUP(G4,SortLookup!$A$7:$B$11,2,FALSE))</f>
        <v xml:space="preserve"> </v>
      </c>
      <c r="M4" s="33">
        <f t="shared" si="1"/>
        <v>179.47</v>
      </c>
      <c r="N4" s="34">
        <f t="shared" si="2"/>
        <v>152.47</v>
      </c>
      <c r="O4" s="7">
        <f t="shared" si="3"/>
        <v>19</v>
      </c>
      <c r="P4" s="37">
        <f t="shared" si="4"/>
        <v>8</v>
      </c>
      <c r="Q4" s="38">
        <f t="shared" si="5"/>
        <v>16</v>
      </c>
      <c r="R4" s="20">
        <v>9.32</v>
      </c>
      <c r="S4" s="1"/>
      <c r="T4" s="1"/>
      <c r="U4" s="1"/>
      <c r="V4" s="1"/>
      <c r="W4" s="1"/>
      <c r="X4" s="1"/>
      <c r="Y4" s="2"/>
      <c r="Z4" s="2">
        <v>1</v>
      </c>
      <c r="AA4" s="2"/>
      <c r="AB4" s="2"/>
      <c r="AC4" s="21"/>
      <c r="AD4" s="6">
        <f t="shared" si="6"/>
        <v>9.32</v>
      </c>
      <c r="AE4" s="16">
        <f t="shared" si="7"/>
        <v>0</v>
      </c>
      <c r="AF4" s="5">
        <f t="shared" si="8"/>
        <v>3</v>
      </c>
      <c r="AG4" s="17">
        <f t="shared" si="9"/>
        <v>12.32</v>
      </c>
      <c r="AH4" s="20">
        <v>43.02</v>
      </c>
      <c r="AI4" s="1"/>
      <c r="AJ4" s="1"/>
      <c r="AK4" s="1"/>
      <c r="AL4" s="2">
        <v>2</v>
      </c>
      <c r="AM4" s="2">
        <v>2</v>
      </c>
      <c r="AN4" s="2"/>
      <c r="AO4" s="2">
        <v>1</v>
      </c>
      <c r="AP4" s="2"/>
      <c r="AQ4" s="6">
        <f t="shared" si="10"/>
        <v>43.02</v>
      </c>
      <c r="AR4" s="16">
        <f t="shared" si="11"/>
        <v>1</v>
      </c>
      <c r="AS4" s="5">
        <f t="shared" si="12"/>
        <v>11</v>
      </c>
      <c r="AT4" s="17">
        <f t="shared" si="13"/>
        <v>55.02</v>
      </c>
      <c r="AU4" s="20">
        <v>31.19</v>
      </c>
      <c r="AV4" s="1"/>
      <c r="AW4" s="1"/>
      <c r="AX4" s="2">
        <v>6</v>
      </c>
      <c r="AY4" s="2"/>
      <c r="AZ4" s="2"/>
      <c r="BA4" s="2"/>
      <c r="BB4" s="2"/>
      <c r="BC4" s="6">
        <f t="shared" si="14"/>
        <v>31.19</v>
      </c>
      <c r="BD4" s="16">
        <f t="shared" si="15"/>
        <v>3</v>
      </c>
      <c r="BE4" s="5">
        <f t="shared" si="16"/>
        <v>0</v>
      </c>
      <c r="BF4" s="17">
        <f t="shared" si="17"/>
        <v>34.19</v>
      </c>
      <c r="BG4" s="20">
        <v>36.65</v>
      </c>
      <c r="BH4" s="1"/>
      <c r="BI4" s="1"/>
      <c r="BJ4" s="2"/>
      <c r="BK4" s="2"/>
      <c r="BL4" s="2"/>
      <c r="BM4" s="2">
        <v>1</v>
      </c>
      <c r="BN4" s="2"/>
      <c r="BO4" s="6">
        <f t="shared" si="18"/>
        <v>36.65</v>
      </c>
      <c r="BP4" s="16">
        <f t="shared" si="19"/>
        <v>0</v>
      </c>
      <c r="BQ4" s="5">
        <f t="shared" si="20"/>
        <v>5</v>
      </c>
      <c r="BR4" s="17">
        <f t="shared" si="21"/>
        <v>41.65</v>
      </c>
      <c r="BS4" s="20">
        <v>32.29</v>
      </c>
      <c r="BT4" s="1"/>
      <c r="BU4" s="1"/>
      <c r="BV4" s="2">
        <v>8</v>
      </c>
      <c r="BW4" s="2"/>
      <c r="BX4" s="2"/>
      <c r="BY4" s="2"/>
      <c r="BZ4" s="2"/>
      <c r="CA4" s="6">
        <f t="shared" si="22"/>
        <v>32.29</v>
      </c>
      <c r="CB4" s="16">
        <f t="shared" si="23"/>
        <v>4</v>
      </c>
      <c r="CC4" s="5">
        <f t="shared" si="24"/>
        <v>0</v>
      </c>
      <c r="CD4" s="17">
        <f t="shared" si="25"/>
        <v>36.29</v>
      </c>
      <c r="CE4" s="20"/>
      <c r="CF4" s="1"/>
      <c r="CG4" s="2"/>
      <c r="CH4" s="2"/>
      <c r="CI4" s="2"/>
      <c r="CJ4" s="2"/>
      <c r="CK4" s="2"/>
      <c r="CL4" s="6">
        <f t="shared" si="26"/>
        <v>0</v>
      </c>
      <c r="CM4" s="16">
        <f t="shared" si="27"/>
        <v>0</v>
      </c>
      <c r="CN4" s="5">
        <f t="shared" si="28"/>
        <v>0</v>
      </c>
      <c r="CO4" s="17">
        <f t="shared" si="29"/>
        <v>0</v>
      </c>
      <c r="CP4" s="20"/>
      <c r="CQ4" s="1"/>
      <c r="CR4" s="2"/>
      <c r="CS4" s="2"/>
      <c r="CT4" s="2"/>
      <c r="CU4" s="2"/>
      <c r="CV4" s="2"/>
      <c r="CW4" s="6">
        <f t="shared" si="30"/>
        <v>0</v>
      </c>
      <c r="CX4" s="16">
        <f t="shared" si="31"/>
        <v>0</v>
      </c>
      <c r="CY4" s="5">
        <f t="shared" si="32"/>
        <v>0</v>
      </c>
      <c r="CZ4" s="17">
        <f t="shared" si="33"/>
        <v>0</v>
      </c>
      <c r="DA4" s="20"/>
      <c r="DB4" s="1"/>
      <c r="DC4" s="2"/>
      <c r="DD4" s="2"/>
      <c r="DE4" s="2"/>
      <c r="DF4" s="2"/>
      <c r="DG4" s="2"/>
      <c r="DH4" s="6">
        <f t="shared" si="34"/>
        <v>0</v>
      </c>
      <c r="DI4" s="16">
        <f t="shared" si="35"/>
        <v>0</v>
      </c>
      <c r="DJ4" s="5">
        <f t="shared" si="36"/>
        <v>0</v>
      </c>
      <c r="DK4" s="17">
        <f t="shared" si="37"/>
        <v>0</v>
      </c>
    </row>
    <row r="5" spans="1:115" x14ac:dyDescent="0.25">
      <c r="A5" s="22">
        <v>3</v>
      </c>
      <c r="B5" s="49" t="s">
        <v>92</v>
      </c>
      <c r="C5" s="48"/>
      <c r="D5" s="48"/>
      <c r="E5" s="48"/>
      <c r="F5" s="48"/>
      <c r="G5" s="65">
        <v>11</v>
      </c>
      <c r="H5" s="18" t="str">
        <f>IF(AND(OR($H$2="Y",$J$2="Y"),K5&lt;5,L5&lt;5),IF(AND(K5=#REF!,L5=#REF!),#REF!+1,1),"")</f>
        <v/>
      </c>
      <c r="I5" s="54">
        <f t="shared" si="0"/>
        <v>1</v>
      </c>
      <c r="J5" s="15" t="e">
        <f>IF(AND($J$2="Y",L5&gt;0,OR(AND(H5=1,#REF!=10),AND(H5=2,#REF!=20),AND(H5=3,#REF!=30),AND(H5=4,H25=40),AND(H5=5,H34=50),AND(H5=6,H43=60),AND(H5=7,H52=70),AND(H5=8,H61=80),AND(H5=9,H70=90),AND(H5=10,H79=100))),VLOOKUP(L5-1,SortLookup!$A$13:$B$16,2,FALSE),"")</f>
        <v>#REF!</v>
      </c>
      <c r="K5" s="14" t="str">
        <f>IF(ISNA(VLOOKUP(F5,SortLookup!$A$1:$B$5,2,FALSE))," ",VLOOKUP(F5,SortLookup!$A$1:$B$5,2,FALSE))</f>
        <v xml:space="preserve"> </v>
      </c>
      <c r="L5" s="19" t="str">
        <f>IF(ISNA(VLOOKUP(G5,SortLookup!$A$7:$B$11,2,FALSE))," ",VLOOKUP(G5,SortLookup!$A$7:$B$11,2,FALSE))</f>
        <v xml:space="preserve"> </v>
      </c>
      <c r="M5" s="33">
        <f t="shared" si="1"/>
        <v>255</v>
      </c>
      <c r="N5" s="34">
        <f t="shared" si="2"/>
        <v>215</v>
      </c>
      <c r="O5" s="7">
        <f t="shared" si="3"/>
        <v>28</v>
      </c>
      <c r="P5" s="37">
        <f t="shared" si="4"/>
        <v>12</v>
      </c>
      <c r="Q5" s="38">
        <f t="shared" si="5"/>
        <v>24</v>
      </c>
      <c r="R5" s="20">
        <v>22.49</v>
      </c>
      <c r="S5" s="1"/>
      <c r="T5" s="1"/>
      <c r="U5" s="1"/>
      <c r="V5" s="1"/>
      <c r="W5" s="1"/>
      <c r="X5" s="1"/>
      <c r="Y5" s="2">
        <v>1</v>
      </c>
      <c r="Z5" s="2">
        <v>1</v>
      </c>
      <c r="AA5" s="2"/>
      <c r="AB5" s="2"/>
      <c r="AC5" s="21"/>
      <c r="AD5" s="6">
        <f t="shared" si="6"/>
        <v>22.49</v>
      </c>
      <c r="AE5" s="16">
        <f t="shared" si="7"/>
        <v>0.5</v>
      </c>
      <c r="AF5" s="5">
        <f t="shared" si="8"/>
        <v>3</v>
      </c>
      <c r="AG5" s="17">
        <f t="shared" si="9"/>
        <v>25.99</v>
      </c>
      <c r="AH5" s="20">
        <v>38.49</v>
      </c>
      <c r="AI5" s="1"/>
      <c r="AJ5" s="1"/>
      <c r="AK5" s="1"/>
      <c r="AL5" s="2">
        <v>4</v>
      </c>
      <c r="AM5" s="2"/>
      <c r="AN5" s="2"/>
      <c r="AO5" s="2"/>
      <c r="AP5" s="2"/>
      <c r="AQ5" s="6">
        <f t="shared" si="10"/>
        <v>38.49</v>
      </c>
      <c r="AR5" s="16">
        <f t="shared" si="11"/>
        <v>2</v>
      </c>
      <c r="AS5" s="5">
        <f t="shared" si="12"/>
        <v>0</v>
      </c>
      <c r="AT5" s="17">
        <f t="shared" si="13"/>
        <v>40.49</v>
      </c>
      <c r="AU5" s="20">
        <v>36.020000000000003</v>
      </c>
      <c r="AV5" s="1"/>
      <c r="AW5" s="1"/>
      <c r="AX5" s="2">
        <v>5</v>
      </c>
      <c r="AY5" s="2"/>
      <c r="AZ5" s="2"/>
      <c r="BA5" s="2"/>
      <c r="BB5" s="2"/>
      <c r="BC5" s="6">
        <f t="shared" si="14"/>
        <v>36.020000000000003</v>
      </c>
      <c r="BD5" s="16">
        <f t="shared" si="15"/>
        <v>2.5</v>
      </c>
      <c r="BE5" s="5">
        <f t="shared" si="16"/>
        <v>0</v>
      </c>
      <c r="BF5" s="17">
        <f t="shared" si="17"/>
        <v>38.520000000000003</v>
      </c>
      <c r="BG5" s="20">
        <v>52.94</v>
      </c>
      <c r="BH5" s="1"/>
      <c r="BI5" s="1"/>
      <c r="BJ5" s="2"/>
      <c r="BK5" s="2"/>
      <c r="BL5" s="2"/>
      <c r="BM5" s="2">
        <v>1</v>
      </c>
      <c r="BN5" s="2"/>
      <c r="BO5" s="6">
        <f t="shared" si="18"/>
        <v>52.94</v>
      </c>
      <c r="BP5" s="16">
        <f t="shared" si="19"/>
        <v>0</v>
      </c>
      <c r="BQ5" s="5">
        <f t="shared" si="20"/>
        <v>5</v>
      </c>
      <c r="BR5" s="17">
        <f t="shared" si="21"/>
        <v>57.94</v>
      </c>
      <c r="BS5" s="20">
        <v>65.06</v>
      </c>
      <c r="BT5" s="1"/>
      <c r="BU5" s="1"/>
      <c r="BV5" s="2">
        <v>14</v>
      </c>
      <c r="BW5" s="2"/>
      <c r="BX5" s="2">
        <v>1</v>
      </c>
      <c r="BY5" s="2">
        <v>3</v>
      </c>
      <c r="BZ5" s="2"/>
      <c r="CA5" s="6">
        <f t="shared" si="22"/>
        <v>65.06</v>
      </c>
      <c r="CB5" s="16">
        <f t="shared" si="23"/>
        <v>7</v>
      </c>
      <c r="CC5" s="5">
        <f t="shared" si="24"/>
        <v>20</v>
      </c>
      <c r="CD5" s="17">
        <f t="shared" si="25"/>
        <v>92.06</v>
      </c>
      <c r="CE5" s="20"/>
      <c r="CF5" s="1"/>
      <c r="CG5" s="2"/>
      <c r="CH5" s="2"/>
      <c r="CI5" s="2"/>
      <c r="CJ5" s="2"/>
      <c r="CK5" s="2"/>
      <c r="CL5" s="6">
        <f t="shared" si="26"/>
        <v>0</v>
      </c>
      <c r="CM5" s="16">
        <f t="shared" si="27"/>
        <v>0</v>
      </c>
      <c r="CN5" s="5">
        <f t="shared" si="28"/>
        <v>0</v>
      </c>
      <c r="CO5" s="17">
        <f t="shared" si="29"/>
        <v>0</v>
      </c>
      <c r="CP5" s="20"/>
      <c r="CQ5" s="1"/>
      <c r="CR5" s="2"/>
      <c r="CS5" s="2"/>
      <c r="CT5" s="2"/>
      <c r="CU5" s="2"/>
      <c r="CV5" s="2"/>
      <c r="CW5" s="6">
        <f t="shared" si="30"/>
        <v>0</v>
      </c>
      <c r="CX5" s="16">
        <f t="shared" si="31"/>
        <v>0</v>
      </c>
      <c r="CY5" s="5">
        <f t="shared" si="32"/>
        <v>0</v>
      </c>
      <c r="CZ5" s="17">
        <f t="shared" si="33"/>
        <v>0</v>
      </c>
      <c r="DA5" s="20"/>
      <c r="DB5" s="1"/>
      <c r="DC5" s="2"/>
      <c r="DD5" s="2"/>
      <c r="DE5" s="2"/>
      <c r="DF5" s="2"/>
      <c r="DG5" s="2"/>
      <c r="DH5" s="6">
        <f t="shared" si="34"/>
        <v>0</v>
      </c>
      <c r="DI5" s="16">
        <f t="shared" si="35"/>
        <v>0</v>
      </c>
      <c r="DJ5" s="5">
        <f t="shared" si="36"/>
        <v>0</v>
      </c>
      <c r="DK5" s="17">
        <f t="shared" si="37"/>
        <v>0</v>
      </c>
    </row>
    <row r="6" spans="1:115" x14ac:dyDescent="0.25">
      <c r="A6" s="22">
        <v>4</v>
      </c>
      <c r="B6" s="49" t="s">
        <v>93</v>
      </c>
      <c r="C6" s="48"/>
      <c r="D6" s="48"/>
      <c r="E6" s="48"/>
      <c r="F6" s="48"/>
      <c r="G6" s="65">
        <v>5</v>
      </c>
      <c r="H6" s="18" t="str">
        <f>IF(AND(OR($H$2="Y",$J$2="Y"),K6&lt;5,L6&lt;5),IF(AND(K6=#REF!,L6=#REF!),#REF!+1,1),"")</f>
        <v/>
      </c>
      <c r="I6" s="54">
        <f t="shared" si="0"/>
        <v>3</v>
      </c>
      <c r="J6" s="15" t="e">
        <f>IF(AND($J$2="Y",L6&gt;0,OR(AND(H6=1,#REF!=10),AND(H6=2,#REF!=20),AND(H6=3,#REF!=30),AND(H6=4,H27=40),AND(H6=5,H36=50),AND(H6=6,H45=60),AND(H6=7,H54=70),AND(H6=8,H63=80),AND(H6=9,H72=90),AND(H6=10,H81=100))),VLOOKUP(L6-1,SortLookup!$A$13:$B$16,2,FALSE),"")</f>
        <v>#REF!</v>
      </c>
      <c r="K6" s="14" t="str">
        <f>IF(ISNA(VLOOKUP(F6,SortLookup!$A$1:$B$5,2,FALSE))," ",VLOOKUP(F6,SortLookup!$A$1:$B$5,2,FALSE))</f>
        <v xml:space="preserve"> </v>
      </c>
      <c r="L6" s="19" t="str">
        <f>IF(ISNA(VLOOKUP(G6,SortLookup!$A$7:$B$11,2,FALSE))," ",VLOOKUP(G6,SortLookup!$A$7:$B$11,2,FALSE))</f>
        <v xml:space="preserve"> </v>
      </c>
      <c r="M6" s="33">
        <f t="shared" si="1"/>
        <v>179.81</v>
      </c>
      <c r="N6" s="34">
        <f t="shared" si="2"/>
        <v>127.81</v>
      </c>
      <c r="O6" s="7">
        <f t="shared" si="3"/>
        <v>24</v>
      </c>
      <c r="P6" s="37">
        <f t="shared" si="4"/>
        <v>28</v>
      </c>
      <c r="Q6" s="38">
        <f t="shared" si="5"/>
        <v>56</v>
      </c>
      <c r="R6" s="20">
        <v>9.41</v>
      </c>
      <c r="S6" s="1"/>
      <c r="T6" s="1"/>
      <c r="U6" s="1"/>
      <c r="V6" s="1"/>
      <c r="W6" s="1"/>
      <c r="X6" s="1"/>
      <c r="Y6" s="2">
        <v>9</v>
      </c>
      <c r="Z6" s="2">
        <v>1</v>
      </c>
      <c r="AA6" s="2"/>
      <c r="AB6" s="2">
        <v>1</v>
      </c>
      <c r="AC6" s="21"/>
      <c r="AD6" s="6">
        <f t="shared" si="6"/>
        <v>9.41</v>
      </c>
      <c r="AE6" s="16">
        <f t="shared" si="7"/>
        <v>4.5</v>
      </c>
      <c r="AF6" s="5">
        <f t="shared" si="8"/>
        <v>8</v>
      </c>
      <c r="AG6" s="17">
        <f t="shared" si="9"/>
        <v>21.91</v>
      </c>
      <c r="AH6" s="20">
        <v>28.4</v>
      </c>
      <c r="AI6" s="1"/>
      <c r="AJ6" s="1"/>
      <c r="AK6" s="1"/>
      <c r="AL6" s="2">
        <v>17</v>
      </c>
      <c r="AM6" s="2"/>
      <c r="AN6" s="2"/>
      <c r="AO6" s="2"/>
      <c r="AP6" s="2"/>
      <c r="AQ6" s="6">
        <f t="shared" si="10"/>
        <v>28.4</v>
      </c>
      <c r="AR6" s="16">
        <f t="shared" si="11"/>
        <v>8.5</v>
      </c>
      <c r="AS6" s="5">
        <f t="shared" si="12"/>
        <v>0</v>
      </c>
      <c r="AT6" s="17">
        <f t="shared" si="13"/>
        <v>36.9</v>
      </c>
      <c r="AU6" s="20">
        <v>33.479999999999997</v>
      </c>
      <c r="AV6" s="1"/>
      <c r="AW6" s="1"/>
      <c r="AX6" s="2">
        <v>16</v>
      </c>
      <c r="AY6" s="2">
        <v>2</v>
      </c>
      <c r="AZ6" s="2"/>
      <c r="BA6" s="2"/>
      <c r="BB6" s="2"/>
      <c r="BC6" s="6">
        <f t="shared" si="14"/>
        <v>33.479999999999997</v>
      </c>
      <c r="BD6" s="16">
        <f t="shared" si="15"/>
        <v>8</v>
      </c>
      <c r="BE6" s="5">
        <f t="shared" si="16"/>
        <v>6</v>
      </c>
      <c r="BF6" s="17">
        <f t="shared" si="17"/>
        <v>47.48</v>
      </c>
      <c r="BG6" s="20">
        <v>18.62</v>
      </c>
      <c r="BH6" s="1"/>
      <c r="BI6" s="1"/>
      <c r="BJ6" s="2"/>
      <c r="BK6" s="2"/>
      <c r="BL6" s="2"/>
      <c r="BM6" s="2"/>
      <c r="BN6" s="2"/>
      <c r="BO6" s="6">
        <f t="shared" si="18"/>
        <v>18.62</v>
      </c>
      <c r="BP6" s="16">
        <f t="shared" si="19"/>
        <v>0</v>
      </c>
      <c r="BQ6" s="5">
        <f t="shared" si="20"/>
        <v>0</v>
      </c>
      <c r="BR6" s="17">
        <f t="shared" si="21"/>
        <v>18.62</v>
      </c>
      <c r="BS6" s="20">
        <v>37.9</v>
      </c>
      <c r="BT6" s="1"/>
      <c r="BU6" s="1"/>
      <c r="BV6" s="2">
        <v>14</v>
      </c>
      <c r="BW6" s="2"/>
      <c r="BX6" s="2"/>
      <c r="BY6" s="2">
        <v>2</v>
      </c>
      <c r="BZ6" s="2"/>
      <c r="CA6" s="6">
        <f t="shared" si="22"/>
        <v>37.9</v>
      </c>
      <c r="CB6" s="16">
        <f t="shared" si="23"/>
        <v>7</v>
      </c>
      <c r="CC6" s="5">
        <f t="shared" si="24"/>
        <v>10</v>
      </c>
      <c r="CD6" s="17">
        <f t="shared" si="25"/>
        <v>54.9</v>
      </c>
      <c r="CE6" s="20"/>
      <c r="CF6" s="1"/>
      <c r="CG6" s="2"/>
      <c r="CH6" s="2"/>
      <c r="CI6" s="2"/>
      <c r="CJ6" s="2"/>
      <c r="CK6" s="2"/>
      <c r="CL6" s="6">
        <f t="shared" si="26"/>
        <v>0</v>
      </c>
      <c r="CM6" s="16">
        <f t="shared" si="27"/>
        <v>0</v>
      </c>
      <c r="CN6" s="5">
        <f t="shared" si="28"/>
        <v>0</v>
      </c>
      <c r="CO6" s="17">
        <f t="shared" si="29"/>
        <v>0</v>
      </c>
      <c r="CP6" s="20"/>
      <c r="CQ6" s="1"/>
      <c r="CR6" s="2"/>
      <c r="CS6" s="2"/>
      <c r="CT6" s="2"/>
      <c r="CU6" s="2"/>
      <c r="CV6" s="2"/>
      <c r="CW6" s="6">
        <f t="shared" si="30"/>
        <v>0</v>
      </c>
      <c r="CX6" s="16">
        <f t="shared" si="31"/>
        <v>0</v>
      </c>
      <c r="CY6" s="5">
        <f t="shared" si="32"/>
        <v>0</v>
      </c>
      <c r="CZ6" s="17">
        <f t="shared" si="33"/>
        <v>0</v>
      </c>
      <c r="DA6" s="20"/>
      <c r="DB6" s="1"/>
      <c r="DC6" s="2"/>
      <c r="DD6" s="2"/>
      <c r="DE6" s="2"/>
      <c r="DF6" s="2"/>
      <c r="DG6" s="2"/>
      <c r="DH6" s="6">
        <f t="shared" si="34"/>
        <v>0</v>
      </c>
      <c r="DI6" s="16">
        <f t="shared" si="35"/>
        <v>0</v>
      </c>
      <c r="DJ6" s="5">
        <f t="shared" si="36"/>
        <v>0</v>
      </c>
      <c r="DK6" s="17">
        <f t="shared" si="37"/>
        <v>0</v>
      </c>
    </row>
    <row r="7" spans="1:115" x14ac:dyDescent="0.25">
      <c r="A7" s="22">
        <v>5</v>
      </c>
      <c r="B7" s="49" t="s">
        <v>88</v>
      </c>
      <c r="C7" s="48"/>
      <c r="D7" s="48"/>
      <c r="E7" s="48"/>
      <c r="F7" s="48"/>
      <c r="G7" s="65">
        <v>15</v>
      </c>
      <c r="H7" s="18" t="str">
        <f>IF(AND(OR($H$2="Y",$J$2="Y"),K7&lt;5,L7&lt;5),IF(AND(K7=#REF!,L7=#REF!),#REF!+1,1),"")</f>
        <v/>
      </c>
      <c r="I7" s="54">
        <f t="shared" si="0"/>
        <v>5</v>
      </c>
      <c r="J7" s="15" t="e">
        <f>IF(AND($J$2="Y",L7&gt;0,OR(AND(H7=1,#REF!=10),AND(H7=2,#REF!=20),AND(H7=3,#REF!=30),AND(H7=4,H27=40),AND(H7=5,H36=50),AND(H7=6,H45=60),AND(H7=7,H54=70),AND(H7=8,H63=80),AND(H7=9,H72=90),AND(H7=10,H81=100))),VLOOKUP(L7-1,SortLookup!$A$13:$B$16,2,FALSE),"")</f>
        <v>#REF!</v>
      </c>
      <c r="K7" s="14" t="str">
        <f>IF(ISNA(VLOOKUP(F7,SortLookup!$A$1:$B$5,2,FALSE))," ",VLOOKUP(F7,SortLookup!$A$1:$B$5,2,FALSE))</f>
        <v xml:space="preserve"> </v>
      </c>
      <c r="L7" s="19" t="str">
        <f>IF(ISNA(VLOOKUP(G7,SortLookup!$A$7:$B$11,2,FALSE))," ",VLOOKUP(G7,SortLookup!$A$7:$B$11,2,FALSE))</f>
        <v xml:space="preserve"> </v>
      </c>
      <c r="M7" s="33">
        <f t="shared" si="1"/>
        <v>302.17</v>
      </c>
      <c r="N7" s="34">
        <f t="shared" si="2"/>
        <v>245.17</v>
      </c>
      <c r="O7" s="7">
        <f t="shared" si="3"/>
        <v>35</v>
      </c>
      <c r="P7" s="37">
        <f t="shared" si="4"/>
        <v>22</v>
      </c>
      <c r="Q7" s="38">
        <f t="shared" si="5"/>
        <v>44</v>
      </c>
      <c r="R7" s="20">
        <v>13.25</v>
      </c>
      <c r="S7" s="1"/>
      <c r="T7" s="1"/>
      <c r="U7" s="1"/>
      <c r="V7" s="1"/>
      <c r="W7" s="1"/>
      <c r="X7" s="1"/>
      <c r="Y7" s="2">
        <v>2</v>
      </c>
      <c r="Z7" s="2"/>
      <c r="AA7" s="2"/>
      <c r="AB7" s="2"/>
      <c r="AC7" s="21"/>
      <c r="AD7" s="6">
        <f t="shared" si="6"/>
        <v>13.25</v>
      </c>
      <c r="AE7" s="16">
        <f t="shared" si="7"/>
        <v>1</v>
      </c>
      <c r="AF7" s="5">
        <f t="shared" si="8"/>
        <v>0</v>
      </c>
      <c r="AG7" s="17">
        <f t="shared" si="9"/>
        <v>14.25</v>
      </c>
      <c r="AH7" s="20">
        <v>49.36</v>
      </c>
      <c r="AI7" s="1"/>
      <c r="AJ7" s="1"/>
      <c r="AK7" s="1"/>
      <c r="AL7" s="2">
        <v>14</v>
      </c>
      <c r="AM7" s="2">
        <v>1</v>
      </c>
      <c r="AN7" s="2"/>
      <c r="AO7" s="2"/>
      <c r="AP7" s="2"/>
      <c r="AQ7" s="6">
        <f t="shared" si="10"/>
        <v>49.36</v>
      </c>
      <c r="AR7" s="16">
        <f t="shared" si="11"/>
        <v>7</v>
      </c>
      <c r="AS7" s="5">
        <f t="shared" si="12"/>
        <v>3</v>
      </c>
      <c r="AT7" s="17">
        <f t="shared" si="13"/>
        <v>59.36</v>
      </c>
      <c r="AU7" s="20">
        <v>34.82</v>
      </c>
      <c r="AV7" s="1"/>
      <c r="AW7" s="1"/>
      <c r="AX7" s="2">
        <v>19</v>
      </c>
      <c r="AY7" s="2">
        <v>1</v>
      </c>
      <c r="AZ7" s="2"/>
      <c r="BA7" s="2"/>
      <c r="BB7" s="2"/>
      <c r="BC7" s="6">
        <f t="shared" si="14"/>
        <v>34.82</v>
      </c>
      <c r="BD7" s="16">
        <f t="shared" si="15"/>
        <v>9.5</v>
      </c>
      <c r="BE7" s="5">
        <f t="shared" si="16"/>
        <v>3</v>
      </c>
      <c r="BF7" s="17">
        <f t="shared" si="17"/>
        <v>47.32</v>
      </c>
      <c r="BG7" s="20">
        <v>95.26</v>
      </c>
      <c r="BH7" s="1"/>
      <c r="BI7" s="1"/>
      <c r="BJ7" s="2"/>
      <c r="BK7" s="2"/>
      <c r="BL7" s="2"/>
      <c r="BM7" s="2">
        <v>4</v>
      </c>
      <c r="BN7" s="2"/>
      <c r="BO7" s="6">
        <f t="shared" si="18"/>
        <v>95.26</v>
      </c>
      <c r="BP7" s="16">
        <f t="shared" si="19"/>
        <v>0</v>
      </c>
      <c r="BQ7" s="5">
        <f t="shared" si="20"/>
        <v>20</v>
      </c>
      <c r="BR7" s="17">
        <f t="shared" si="21"/>
        <v>115.26</v>
      </c>
      <c r="BS7" s="20">
        <v>52.48</v>
      </c>
      <c r="BT7" s="1"/>
      <c r="BU7" s="1"/>
      <c r="BV7" s="2">
        <v>9</v>
      </c>
      <c r="BW7" s="2">
        <v>3</v>
      </c>
      <c r="BX7" s="2"/>
      <c r="BY7" s="2"/>
      <c r="BZ7" s="2"/>
      <c r="CA7" s="6">
        <f t="shared" si="22"/>
        <v>52.48</v>
      </c>
      <c r="CB7" s="16">
        <f t="shared" si="23"/>
        <v>4.5</v>
      </c>
      <c r="CC7" s="5">
        <f t="shared" si="24"/>
        <v>9</v>
      </c>
      <c r="CD7" s="17">
        <f t="shared" si="25"/>
        <v>65.98</v>
      </c>
      <c r="CE7" s="20"/>
      <c r="CF7" s="1"/>
      <c r="CG7" s="2"/>
      <c r="CH7" s="2"/>
      <c r="CI7" s="2"/>
      <c r="CJ7" s="2"/>
      <c r="CK7" s="2"/>
      <c r="CL7" s="6">
        <f t="shared" si="26"/>
        <v>0</v>
      </c>
      <c r="CM7" s="16">
        <f t="shared" si="27"/>
        <v>0</v>
      </c>
      <c r="CN7" s="5">
        <f t="shared" si="28"/>
        <v>0</v>
      </c>
      <c r="CO7" s="17">
        <f t="shared" si="29"/>
        <v>0</v>
      </c>
      <c r="CP7" s="20"/>
      <c r="CQ7" s="1"/>
      <c r="CR7" s="2"/>
      <c r="CS7" s="2"/>
      <c r="CT7" s="2"/>
      <c r="CU7" s="2"/>
      <c r="CV7" s="2"/>
      <c r="CW7" s="6">
        <f t="shared" si="30"/>
        <v>0</v>
      </c>
      <c r="CX7" s="16">
        <f t="shared" si="31"/>
        <v>0</v>
      </c>
      <c r="CY7" s="5">
        <f t="shared" si="32"/>
        <v>0</v>
      </c>
      <c r="CZ7" s="17">
        <f t="shared" si="33"/>
        <v>0</v>
      </c>
      <c r="DA7" s="20"/>
      <c r="DB7" s="1"/>
      <c r="DC7" s="2"/>
      <c r="DD7" s="2"/>
      <c r="DE7" s="2"/>
      <c r="DF7" s="2"/>
      <c r="DG7" s="2"/>
      <c r="DH7" s="6">
        <f t="shared" si="34"/>
        <v>0</v>
      </c>
      <c r="DI7" s="16">
        <f t="shared" si="35"/>
        <v>0</v>
      </c>
      <c r="DJ7" s="5">
        <f t="shared" si="36"/>
        <v>0</v>
      </c>
      <c r="DK7" s="17">
        <f t="shared" si="37"/>
        <v>0</v>
      </c>
    </row>
    <row r="8" spans="1:115" x14ac:dyDescent="0.25">
      <c r="A8" s="22">
        <v>6</v>
      </c>
      <c r="B8" s="49" t="s">
        <v>107</v>
      </c>
      <c r="C8" s="48"/>
      <c r="D8" s="48"/>
      <c r="E8" s="48"/>
      <c r="F8" s="48"/>
      <c r="G8" s="64">
        <v>16</v>
      </c>
      <c r="H8" s="18" t="str">
        <f>IF(AND(OR($H$2="Y",$J$2="Y"),K8&lt;5,L8&lt;5),IF(AND(K8=#REF!,L8=#REF!),#REF!+1,1),"")</f>
        <v/>
      </c>
      <c r="I8" s="54">
        <f t="shared" si="0"/>
        <v>7</v>
      </c>
      <c r="J8" s="15" t="e">
        <f>IF(AND($J$2="Y",L8&gt;0,OR(AND(H8=1,#REF!=10),AND(H8=2,#REF!=20),AND(H8=3,#REF!=30),AND(H8=4,H25=40),AND(H8=5,H34=50),AND(H8=6,H43=60),AND(H8=7,H52=70),AND(H8=8,H61=80),AND(H8=9,H70=90),AND(H8=10,H79=100))),VLOOKUP(L8-1,SortLookup!$A$13:$B$16,2,FALSE),"")</f>
        <v>#REF!</v>
      </c>
      <c r="K8" s="14" t="str">
        <f>IF(ISNA(VLOOKUP(F8,SortLookup!$A$1:$B$5,2,FALSE))," ",VLOOKUP(F8,SortLookup!$A$1:$B$5,2,FALSE))</f>
        <v xml:space="preserve"> </v>
      </c>
      <c r="L8" s="19" t="str">
        <f>IF(ISNA(VLOOKUP(G8,SortLookup!$A$7:$B$11,2,FALSE))," ",VLOOKUP(G8,SortLookup!$A$7:$B$11,2,FALSE))</f>
        <v xml:space="preserve"> </v>
      </c>
      <c r="M8" s="33">
        <f t="shared" si="1"/>
        <v>314.75</v>
      </c>
      <c r="N8" s="34">
        <f t="shared" si="2"/>
        <v>248.75</v>
      </c>
      <c r="O8" s="7">
        <f t="shared" si="3"/>
        <v>46</v>
      </c>
      <c r="P8" s="37">
        <f t="shared" si="4"/>
        <v>20</v>
      </c>
      <c r="Q8" s="38">
        <f t="shared" si="5"/>
        <v>40</v>
      </c>
      <c r="R8" s="20">
        <v>14.83</v>
      </c>
      <c r="S8" s="1"/>
      <c r="T8" s="1"/>
      <c r="U8" s="1"/>
      <c r="V8" s="1"/>
      <c r="W8" s="1"/>
      <c r="X8" s="1"/>
      <c r="Y8" s="2">
        <v>7</v>
      </c>
      <c r="Z8" s="2"/>
      <c r="AA8" s="2"/>
      <c r="AB8" s="2"/>
      <c r="AC8" s="21"/>
      <c r="AD8" s="6">
        <f t="shared" si="6"/>
        <v>14.83</v>
      </c>
      <c r="AE8" s="16">
        <f t="shared" si="7"/>
        <v>3.5</v>
      </c>
      <c r="AF8" s="5">
        <f t="shared" si="8"/>
        <v>0</v>
      </c>
      <c r="AG8" s="17">
        <f t="shared" si="9"/>
        <v>18.329999999999998</v>
      </c>
      <c r="AH8" s="20">
        <v>39.659999999999997</v>
      </c>
      <c r="AI8" s="1"/>
      <c r="AJ8" s="1"/>
      <c r="AK8" s="1"/>
      <c r="AL8" s="2">
        <v>12</v>
      </c>
      <c r="AM8" s="2">
        <v>3</v>
      </c>
      <c r="AN8" s="2"/>
      <c r="AO8" s="2"/>
      <c r="AP8" s="2"/>
      <c r="AQ8" s="6">
        <f t="shared" si="10"/>
        <v>39.659999999999997</v>
      </c>
      <c r="AR8" s="16">
        <f t="shared" si="11"/>
        <v>6</v>
      </c>
      <c r="AS8" s="5">
        <f t="shared" si="12"/>
        <v>9</v>
      </c>
      <c r="AT8" s="17">
        <f t="shared" si="13"/>
        <v>54.66</v>
      </c>
      <c r="AU8" s="20">
        <v>52.07</v>
      </c>
      <c r="AV8" s="1"/>
      <c r="AW8" s="1"/>
      <c r="AX8" s="2">
        <v>11</v>
      </c>
      <c r="AY8" s="2">
        <v>2</v>
      </c>
      <c r="AZ8" s="2"/>
      <c r="BA8" s="2"/>
      <c r="BB8" s="2"/>
      <c r="BC8" s="6">
        <f t="shared" si="14"/>
        <v>52.07</v>
      </c>
      <c r="BD8" s="16">
        <f t="shared" si="15"/>
        <v>5.5</v>
      </c>
      <c r="BE8" s="5">
        <f t="shared" si="16"/>
        <v>6</v>
      </c>
      <c r="BF8" s="17">
        <f t="shared" si="17"/>
        <v>63.57</v>
      </c>
      <c r="BG8" s="20">
        <v>100.26</v>
      </c>
      <c r="BH8" s="1"/>
      <c r="BI8" s="1"/>
      <c r="BJ8" s="2"/>
      <c r="BK8" s="2"/>
      <c r="BL8" s="2"/>
      <c r="BM8" s="2">
        <v>3</v>
      </c>
      <c r="BN8" s="2"/>
      <c r="BO8" s="6">
        <f t="shared" si="18"/>
        <v>100.26</v>
      </c>
      <c r="BP8" s="16">
        <f t="shared" si="19"/>
        <v>0</v>
      </c>
      <c r="BQ8" s="5">
        <f t="shared" si="20"/>
        <v>15</v>
      </c>
      <c r="BR8" s="17">
        <f t="shared" si="21"/>
        <v>115.26</v>
      </c>
      <c r="BS8" s="20">
        <v>41.93</v>
      </c>
      <c r="BT8" s="1"/>
      <c r="BU8" s="1"/>
      <c r="BV8" s="2">
        <v>10</v>
      </c>
      <c r="BW8" s="2">
        <v>2</v>
      </c>
      <c r="BX8" s="2">
        <v>2</v>
      </c>
      <c r="BY8" s="2"/>
      <c r="BZ8" s="2"/>
      <c r="CA8" s="6">
        <f t="shared" si="22"/>
        <v>41.93</v>
      </c>
      <c r="CB8" s="16">
        <f t="shared" si="23"/>
        <v>5</v>
      </c>
      <c r="CC8" s="5">
        <f t="shared" si="24"/>
        <v>16</v>
      </c>
      <c r="CD8" s="17">
        <f t="shared" si="25"/>
        <v>62.93</v>
      </c>
      <c r="CE8" s="20"/>
      <c r="CF8" s="1"/>
      <c r="CG8" s="2"/>
      <c r="CH8" s="2"/>
      <c r="CI8" s="2"/>
      <c r="CJ8" s="2"/>
      <c r="CK8" s="2"/>
      <c r="CL8" s="6">
        <f t="shared" si="26"/>
        <v>0</v>
      </c>
      <c r="CM8" s="16">
        <f t="shared" si="27"/>
        <v>0</v>
      </c>
      <c r="CN8" s="5">
        <f t="shared" si="28"/>
        <v>0</v>
      </c>
      <c r="CO8" s="17">
        <f t="shared" si="29"/>
        <v>0</v>
      </c>
      <c r="CP8" s="20"/>
      <c r="CQ8" s="1"/>
      <c r="CR8" s="2"/>
      <c r="CS8" s="2"/>
      <c r="CT8" s="2"/>
      <c r="CU8" s="2"/>
      <c r="CV8" s="2"/>
      <c r="CW8" s="6">
        <f t="shared" si="30"/>
        <v>0</v>
      </c>
      <c r="CX8" s="16">
        <f t="shared" si="31"/>
        <v>0</v>
      </c>
      <c r="CY8" s="5">
        <f t="shared" si="32"/>
        <v>0</v>
      </c>
      <c r="CZ8" s="17">
        <f t="shared" si="33"/>
        <v>0</v>
      </c>
      <c r="DA8" s="20"/>
      <c r="DB8" s="1"/>
      <c r="DC8" s="2"/>
      <c r="DD8" s="2"/>
      <c r="DE8" s="2"/>
      <c r="DF8" s="2"/>
      <c r="DG8" s="2"/>
      <c r="DH8" s="6">
        <f t="shared" si="34"/>
        <v>0</v>
      </c>
      <c r="DI8" s="16">
        <f t="shared" si="35"/>
        <v>0</v>
      </c>
      <c r="DJ8" s="5">
        <f t="shared" si="36"/>
        <v>0</v>
      </c>
      <c r="DK8" s="17">
        <f t="shared" si="37"/>
        <v>0</v>
      </c>
    </row>
    <row r="9" spans="1:115" x14ac:dyDescent="0.25">
      <c r="A9" s="22">
        <v>7</v>
      </c>
      <c r="B9" s="49" t="s">
        <v>94</v>
      </c>
      <c r="C9" s="48"/>
      <c r="D9" s="48"/>
      <c r="E9" s="48"/>
      <c r="F9" s="48"/>
      <c r="G9" s="64">
        <v>12</v>
      </c>
      <c r="H9" s="18" t="str">
        <f>IF(AND(OR($H$2="Y",$J$2="Y"),K9&lt;5,L9&lt;5),IF(AND(K9=#REF!,L9=#REF!),#REF!+1,1),"")</f>
        <v/>
      </c>
      <c r="I9" s="54">
        <f t="shared" si="0"/>
        <v>5</v>
      </c>
      <c r="J9" s="15" t="e">
        <f>IF(AND($J$2="Y",L9&gt;0,OR(AND(H9=1,#REF!=10),AND(H9=2,#REF!=20),AND(H9=3,#REF!=30),AND(H9=4,H30=40),AND(H9=5,H39=50),AND(H9=6,H48=60),AND(H9=7,H57=70),AND(H9=8,H66=80),AND(H9=9,H75=90),AND(H9=10,H84=100))),VLOOKUP(L9-1,SortLookup!$A$13:$B$16,2,FALSE),"")</f>
        <v>#REF!</v>
      </c>
      <c r="K9" s="14" t="str">
        <f>IF(ISNA(VLOOKUP(F9,SortLookup!$A$1:$B$5,2,FALSE))," ",VLOOKUP(F9,SortLookup!$A$1:$B$5,2,FALSE))</f>
        <v xml:space="preserve"> </v>
      </c>
      <c r="L9" s="19" t="str">
        <f>IF(ISNA(VLOOKUP(G9,SortLookup!$A$7:$B$11,2,FALSE))," ",VLOOKUP(G9,SortLookup!$A$7:$B$11,2,FALSE))</f>
        <v xml:space="preserve"> </v>
      </c>
      <c r="M9" s="33">
        <f t="shared" si="1"/>
        <v>280.33999999999997</v>
      </c>
      <c r="N9" s="34">
        <f t="shared" si="2"/>
        <v>196.84</v>
      </c>
      <c r="O9" s="7">
        <f t="shared" si="3"/>
        <v>55</v>
      </c>
      <c r="P9" s="37">
        <f t="shared" si="4"/>
        <v>28.5</v>
      </c>
      <c r="Q9" s="38">
        <f t="shared" si="5"/>
        <v>57</v>
      </c>
      <c r="R9" s="20">
        <v>16.989999999999998</v>
      </c>
      <c r="S9" s="1"/>
      <c r="T9" s="1"/>
      <c r="U9" s="1"/>
      <c r="V9" s="1"/>
      <c r="W9" s="1"/>
      <c r="X9" s="1"/>
      <c r="Y9" s="2">
        <v>12</v>
      </c>
      <c r="Z9" s="2"/>
      <c r="AA9" s="2">
        <v>1</v>
      </c>
      <c r="AB9" s="2"/>
      <c r="AC9" s="21"/>
      <c r="AD9" s="6">
        <f t="shared" si="6"/>
        <v>16.989999999999998</v>
      </c>
      <c r="AE9" s="16">
        <f t="shared" si="7"/>
        <v>6</v>
      </c>
      <c r="AF9" s="5">
        <f t="shared" si="8"/>
        <v>5</v>
      </c>
      <c r="AG9" s="17">
        <f t="shared" si="9"/>
        <v>27.99</v>
      </c>
      <c r="AH9" s="20">
        <v>57.54</v>
      </c>
      <c r="AI9" s="1"/>
      <c r="AJ9" s="1"/>
      <c r="AK9" s="1"/>
      <c r="AL9" s="2">
        <v>8</v>
      </c>
      <c r="AM9" s="2">
        <v>2</v>
      </c>
      <c r="AN9" s="2"/>
      <c r="AO9" s="2"/>
      <c r="AP9" s="2"/>
      <c r="AQ9" s="6">
        <f t="shared" si="10"/>
        <v>57.54</v>
      </c>
      <c r="AR9" s="16">
        <f t="shared" si="11"/>
        <v>4</v>
      </c>
      <c r="AS9" s="5">
        <f t="shared" si="12"/>
        <v>6</v>
      </c>
      <c r="AT9" s="17">
        <f t="shared" si="13"/>
        <v>67.540000000000006</v>
      </c>
      <c r="AU9" s="20">
        <v>39.229999999999997</v>
      </c>
      <c r="AV9" s="1"/>
      <c r="AW9" s="1"/>
      <c r="AX9" s="2">
        <v>20</v>
      </c>
      <c r="AY9" s="2">
        <v>2</v>
      </c>
      <c r="AZ9" s="2"/>
      <c r="BA9" s="2"/>
      <c r="BB9" s="2"/>
      <c r="BC9" s="6">
        <f t="shared" si="14"/>
        <v>39.229999999999997</v>
      </c>
      <c r="BD9" s="16">
        <f t="shared" si="15"/>
        <v>10</v>
      </c>
      <c r="BE9" s="5">
        <f t="shared" si="16"/>
        <v>6</v>
      </c>
      <c r="BF9" s="17">
        <f t="shared" si="17"/>
        <v>55.23</v>
      </c>
      <c r="BG9" s="20">
        <v>51.06</v>
      </c>
      <c r="BH9" s="1"/>
      <c r="BI9" s="1"/>
      <c r="BJ9" s="2"/>
      <c r="BK9" s="2"/>
      <c r="BL9" s="2"/>
      <c r="BM9" s="2">
        <v>4</v>
      </c>
      <c r="BN9" s="2"/>
      <c r="BO9" s="6">
        <f t="shared" si="18"/>
        <v>51.06</v>
      </c>
      <c r="BP9" s="16">
        <f t="shared" si="19"/>
        <v>0</v>
      </c>
      <c r="BQ9" s="5">
        <f t="shared" si="20"/>
        <v>20</v>
      </c>
      <c r="BR9" s="17">
        <f t="shared" si="21"/>
        <v>71.06</v>
      </c>
      <c r="BS9" s="20">
        <v>32.020000000000003</v>
      </c>
      <c r="BT9" s="1"/>
      <c r="BU9" s="1"/>
      <c r="BV9" s="2">
        <v>17</v>
      </c>
      <c r="BW9" s="2">
        <v>1</v>
      </c>
      <c r="BX9" s="2">
        <v>1</v>
      </c>
      <c r="BY9" s="2">
        <v>2</v>
      </c>
      <c r="BZ9" s="2"/>
      <c r="CA9" s="6">
        <f t="shared" si="22"/>
        <v>32.020000000000003</v>
      </c>
      <c r="CB9" s="16">
        <f t="shared" si="23"/>
        <v>8.5</v>
      </c>
      <c r="CC9" s="5">
        <f t="shared" si="24"/>
        <v>18</v>
      </c>
      <c r="CD9" s="17">
        <f t="shared" si="25"/>
        <v>58.52</v>
      </c>
      <c r="CE9" s="20"/>
      <c r="CF9" s="1"/>
      <c r="CG9" s="2"/>
      <c r="CH9" s="2"/>
      <c r="CI9" s="2"/>
      <c r="CJ9" s="2"/>
      <c r="CK9" s="2"/>
      <c r="CL9" s="6">
        <f t="shared" si="26"/>
        <v>0</v>
      </c>
      <c r="CM9" s="16">
        <f t="shared" si="27"/>
        <v>0</v>
      </c>
      <c r="CN9" s="5">
        <f t="shared" si="28"/>
        <v>0</v>
      </c>
      <c r="CO9" s="17">
        <f t="shared" si="29"/>
        <v>0</v>
      </c>
      <c r="CP9" s="20"/>
      <c r="CQ9" s="1"/>
      <c r="CR9" s="2"/>
      <c r="CS9" s="2"/>
      <c r="CT9" s="2"/>
      <c r="CU9" s="2"/>
      <c r="CV9" s="2"/>
      <c r="CW9" s="6">
        <f t="shared" si="30"/>
        <v>0</v>
      </c>
      <c r="CX9" s="16">
        <f t="shared" si="31"/>
        <v>0</v>
      </c>
      <c r="CY9" s="5">
        <f t="shared" si="32"/>
        <v>0</v>
      </c>
      <c r="CZ9" s="17">
        <f t="shared" si="33"/>
        <v>0</v>
      </c>
      <c r="DA9" s="20"/>
      <c r="DB9" s="1"/>
      <c r="DC9" s="2"/>
      <c r="DD9" s="2"/>
      <c r="DE9" s="2"/>
      <c r="DF9" s="2"/>
      <c r="DG9" s="2"/>
      <c r="DH9" s="6">
        <f t="shared" si="34"/>
        <v>0</v>
      </c>
      <c r="DI9" s="16">
        <f t="shared" si="35"/>
        <v>0</v>
      </c>
      <c r="DJ9" s="5">
        <f t="shared" si="36"/>
        <v>0</v>
      </c>
      <c r="DK9" s="17">
        <f t="shared" si="37"/>
        <v>0</v>
      </c>
    </row>
    <row r="10" spans="1:115" x14ac:dyDescent="0.25">
      <c r="A10" s="22">
        <v>8</v>
      </c>
      <c r="B10" s="49" t="s">
        <v>87</v>
      </c>
      <c r="C10" s="48"/>
      <c r="D10" s="48"/>
      <c r="E10" s="48"/>
      <c r="F10" s="48"/>
      <c r="G10" s="65">
        <v>9</v>
      </c>
      <c r="H10" s="18" t="str">
        <f>IF(AND(OR($H$2="Y",$J$2="Y"),K10&lt;5,L10&lt;5),IF(AND(K10=#REF!,L10=#REF!),#REF!+1,1),"")</f>
        <v/>
      </c>
      <c r="I10" s="54">
        <f t="shared" si="0"/>
        <v>2</v>
      </c>
      <c r="J10" s="15" t="e">
        <f>IF(AND($J$2="Y",L10&gt;0,OR(AND(H10=1,#REF!=10),AND(H10=2,#REF!=20),AND(H10=3,#REF!=30),AND(H10=4,H31=40),AND(H10=5,H40=50),AND(H10=6,H49=60),AND(H10=7,H58=70),AND(H10=8,H67=80),AND(H10=9,H76=90),AND(H10=10,H85=100))),VLOOKUP(L10-1,SortLookup!$A$13:$B$16,2,FALSE),"")</f>
        <v>#REF!</v>
      </c>
      <c r="K10" s="14" t="str">
        <f>IF(ISNA(VLOOKUP(F10,SortLookup!$A$1:$B$5,2,FALSE))," ",VLOOKUP(F10,SortLookup!$A$1:$B$5,2,FALSE))</f>
        <v xml:space="preserve"> </v>
      </c>
      <c r="L10" s="19" t="str">
        <f>IF(ISNA(VLOOKUP(G10,SortLookup!$A$7:$B$11,2,FALSE))," ",VLOOKUP(G10,SortLookup!$A$7:$B$11,2,FALSE))</f>
        <v xml:space="preserve"> </v>
      </c>
      <c r="M10" s="33">
        <f t="shared" si="1"/>
        <v>220.55</v>
      </c>
      <c r="N10" s="34">
        <f t="shared" si="2"/>
        <v>167.05</v>
      </c>
      <c r="O10" s="7">
        <f t="shared" si="3"/>
        <v>36</v>
      </c>
      <c r="P10" s="37">
        <f t="shared" si="4"/>
        <v>17.5</v>
      </c>
      <c r="Q10" s="38">
        <f t="shared" si="5"/>
        <v>35</v>
      </c>
      <c r="R10" s="20">
        <v>13.98</v>
      </c>
      <c r="S10" s="1"/>
      <c r="T10" s="1"/>
      <c r="U10" s="1"/>
      <c r="V10" s="1"/>
      <c r="W10" s="1"/>
      <c r="X10" s="1"/>
      <c r="Y10" s="2">
        <v>7</v>
      </c>
      <c r="Z10" s="2"/>
      <c r="AA10" s="2"/>
      <c r="AB10" s="2"/>
      <c r="AC10" s="21"/>
      <c r="AD10" s="6">
        <f t="shared" si="6"/>
        <v>13.98</v>
      </c>
      <c r="AE10" s="16">
        <f t="shared" si="7"/>
        <v>3.5</v>
      </c>
      <c r="AF10" s="5">
        <f t="shared" si="8"/>
        <v>0</v>
      </c>
      <c r="AG10" s="17">
        <f t="shared" si="9"/>
        <v>17.48</v>
      </c>
      <c r="AH10" s="20">
        <v>34.869999999999997</v>
      </c>
      <c r="AI10" s="1"/>
      <c r="AJ10" s="1"/>
      <c r="AK10" s="1"/>
      <c r="AL10" s="2">
        <v>11</v>
      </c>
      <c r="AM10" s="2">
        <v>2</v>
      </c>
      <c r="AN10" s="2"/>
      <c r="AO10" s="2"/>
      <c r="AP10" s="2"/>
      <c r="AQ10" s="6">
        <f t="shared" si="10"/>
        <v>34.869999999999997</v>
      </c>
      <c r="AR10" s="16">
        <f t="shared" si="11"/>
        <v>5.5</v>
      </c>
      <c r="AS10" s="5">
        <f t="shared" si="12"/>
        <v>6</v>
      </c>
      <c r="AT10" s="17">
        <f t="shared" si="13"/>
        <v>46.37</v>
      </c>
      <c r="AU10" s="20">
        <v>35.83</v>
      </c>
      <c r="AV10" s="1"/>
      <c r="AW10" s="1"/>
      <c r="AX10" s="2">
        <v>7</v>
      </c>
      <c r="AY10" s="2"/>
      <c r="AZ10" s="2"/>
      <c r="BA10" s="2"/>
      <c r="BB10" s="2"/>
      <c r="BC10" s="6">
        <f t="shared" si="14"/>
        <v>35.83</v>
      </c>
      <c r="BD10" s="16">
        <f t="shared" si="15"/>
        <v>3.5</v>
      </c>
      <c r="BE10" s="5">
        <f t="shared" si="16"/>
        <v>0</v>
      </c>
      <c r="BF10" s="17">
        <f t="shared" si="17"/>
        <v>39.33</v>
      </c>
      <c r="BG10" s="20">
        <v>37.85</v>
      </c>
      <c r="BH10" s="1"/>
      <c r="BI10" s="1"/>
      <c r="BJ10" s="2"/>
      <c r="BK10" s="2"/>
      <c r="BL10" s="2"/>
      <c r="BM10" s="2">
        <v>5</v>
      </c>
      <c r="BN10" s="2"/>
      <c r="BO10" s="6">
        <f t="shared" si="18"/>
        <v>37.85</v>
      </c>
      <c r="BP10" s="16">
        <f t="shared" si="19"/>
        <v>0</v>
      </c>
      <c r="BQ10" s="5">
        <f t="shared" si="20"/>
        <v>25</v>
      </c>
      <c r="BR10" s="17">
        <f t="shared" si="21"/>
        <v>62.85</v>
      </c>
      <c r="BS10" s="20">
        <v>44.52</v>
      </c>
      <c r="BT10" s="1"/>
      <c r="BU10" s="1"/>
      <c r="BV10" s="2">
        <v>10</v>
      </c>
      <c r="BW10" s="2"/>
      <c r="BX10" s="2">
        <v>1</v>
      </c>
      <c r="BY10" s="2"/>
      <c r="BZ10" s="2"/>
      <c r="CA10" s="6">
        <f t="shared" si="22"/>
        <v>44.52</v>
      </c>
      <c r="CB10" s="16">
        <f t="shared" si="23"/>
        <v>5</v>
      </c>
      <c r="CC10" s="5">
        <f t="shared" si="24"/>
        <v>5</v>
      </c>
      <c r="CD10" s="17">
        <f t="shared" si="25"/>
        <v>54.52</v>
      </c>
      <c r="CE10" s="20"/>
      <c r="CF10" s="1"/>
      <c r="CG10" s="2"/>
      <c r="CH10" s="2"/>
      <c r="CI10" s="2"/>
      <c r="CJ10" s="2"/>
      <c r="CK10" s="2"/>
      <c r="CL10" s="6">
        <f t="shared" si="26"/>
        <v>0</v>
      </c>
      <c r="CM10" s="16">
        <f t="shared" si="27"/>
        <v>0</v>
      </c>
      <c r="CN10" s="5">
        <f t="shared" si="28"/>
        <v>0</v>
      </c>
      <c r="CO10" s="17">
        <f t="shared" si="29"/>
        <v>0</v>
      </c>
      <c r="CP10" s="20"/>
      <c r="CQ10" s="1"/>
      <c r="CR10" s="2"/>
      <c r="CS10" s="2"/>
      <c r="CT10" s="2"/>
      <c r="CU10" s="2"/>
      <c r="CV10" s="2"/>
      <c r="CW10" s="6">
        <f t="shared" si="30"/>
        <v>0</v>
      </c>
      <c r="CX10" s="16">
        <f t="shared" si="31"/>
        <v>0</v>
      </c>
      <c r="CY10" s="5">
        <f t="shared" si="32"/>
        <v>0</v>
      </c>
      <c r="CZ10" s="17">
        <f t="shared" si="33"/>
        <v>0</v>
      </c>
      <c r="DA10" s="20"/>
      <c r="DB10" s="1"/>
      <c r="DC10" s="2"/>
      <c r="DD10" s="2"/>
      <c r="DE10" s="2"/>
      <c r="DF10" s="2"/>
      <c r="DG10" s="2"/>
      <c r="DH10" s="6">
        <f t="shared" si="34"/>
        <v>0</v>
      </c>
      <c r="DI10" s="16">
        <f t="shared" si="35"/>
        <v>0</v>
      </c>
      <c r="DJ10" s="5">
        <f t="shared" si="36"/>
        <v>0</v>
      </c>
      <c r="DK10" s="17">
        <f t="shared" si="37"/>
        <v>0</v>
      </c>
    </row>
    <row r="11" spans="1:115" x14ac:dyDescent="0.25">
      <c r="A11" s="22">
        <v>9</v>
      </c>
      <c r="B11" s="49" t="s">
        <v>95</v>
      </c>
      <c r="C11" s="48"/>
      <c r="D11" s="48"/>
      <c r="E11" s="48"/>
      <c r="F11" s="48"/>
      <c r="G11" s="65">
        <v>2</v>
      </c>
      <c r="H11" s="18" t="str">
        <f>IF(AND(OR($H$2="Y",$J$2="Y"),K11&lt;5,L11&lt;5),IF(AND(K11=#REF!,L11=#REF!),#REF!+1,1),"")</f>
        <v/>
      </c>
      <c r="I11" s="54">
        <f t="shared" si="0"/>
        <v>2</v>
      </c>
      <c r="J11" s="15" t="e">
        <f>IF(AND($J$2="Y",L11&gt;0,OR(AND(H11=1,#REF!=10),AND(H11=2,#REF!=20),AND(H11=3,#REF!=30),AND(H11=4,H30=40),AND(H11=5,H39=50),AND(H11=6,H48=60),AND(H11=7,H57=70),AND(H11=8,H66=80),AND(H11=9,H75=90),AND(H11=10,H84=100))),VLOOKUP(L11-1,SortLookup!$A$13:$B$16,2,FALSE),"")</f>
        <v>#REF!</v>
      </c>
      <c r="K11" s="14" t="str">
        <f>IF(ISNA(VLOOKUP(F11,SortLookup!$A$1:$B$5,2,FALSE))," ",VLOOKUP(F11,SortLookup!$A$1:$B$5,2,FALSE))</f>
        <v xml:space="preserve"> </v>
      </c>
      <c r="L11" s="19" t="str">
        <f>IF(ISNA(VLOOKUP(G11,SortLookup!$A$7:$B$11,2,FALSE))," ",VLOOKUP(G11,SortLookup!$A$7:$B$11,2,FALSE))</f>
        <v xml:space="preserve"> </v>
      </c>
      <c r="M11" s="33">
        <f t="shared" si="1"/>
        <v>167.63</v>
      </c>
      <c r="N11" s="34">
        <f t="shared" si="2"/>
        <v>144.63</v>
      </c>
      <c r="O11" s="7">
        <f t="shared" si="3"/>
        <v>11</v>
      </c>
      <c r="P11" s="37">
        <f t="shared" si="4"/>
        <v>12</v>
      </c>
      <c r="Q11" s="38">
        <f t="shared" si="5"/>
        <v>24</v>
      </c>
      <c r="R11" s="20">
        <v>9.74</v>
      </c>
      <c r="S11" s="1"/>
      <c r="T11" s="1"/>
      <c r="U11" s="1"/>
      <c r="V11" s="1"/>
      <c r="W11" s="1"/>
      <c r="X11" s="1"/>
      <c r="Y11" s="2">
        <v>4</v>
      </c>
      <c r="Z11" s="2"/>
      <c r="AA11" s="2"/>
      <c r="AB11" s="2"/>
      <c r="AC11" s="21"/>
      <c r="AD11" s="6">
        <f t="shared" si="6"/>
        <v>9.74</v>
      </c>
      <c r="AE11" s="16">
        <f t="shared" si="7"/>
        <v>2</v>
      </c>
      <c r="AF11" s="5">
        <f t="shared" si="8"/>
        <v>0</v>
      </c>
      <c r="AG11" s="17">
        <f t="shared" si="9"/>
        <v>11.74</v>
      </c>
      <c r="AH11" s="20">
        <v>35.159999999999997</v>
      </c>
      <c r="AI11" s="1"/>
      <c r="AJ11" s="1"/>
      <c r="AK11" s="1"/>
      <c r="AL11" s="2">
        <v>5</v>
      </c>
      <c r="AM11" s="2">
        <v>2</v>
      </c>
      <c r="AN11" s="2"/>
      <c r="AO11" s="2"/>
      <c r="AP11" s="2"/>
      <c r="AQ11" s="6">
        <f t="shared" si="10"/>
        <v>35.159999999999997</v>
      </c>
      <c r="AR11" s="16">
        <f t="shared" si="11"/>
        <v>2.5</v>
      </c>
      <c r="AS11" s="5">
        <f t="shared" si="12"/>
        <v>6</v>
      </c>
      <c r="AT11" s="17">
        <f t="shared" si="13"/>
        <v>43.66</v>
      </c>
      <c r="AU11" s="20">
        <v>28.18</v>
      </c>
      <c r="AV11" s="1"/>
      <c r="AW11" s="1"/>
      <c r="AX11" s="2">
        <v>4</v>
      </c>
      <c r="AY11" s="2"/>
      <c r="AZ11" s="2"/>
      <c r="BA11" s="2"/>
      <c r="BB11" s="2"/>
      <c r="BC11" s="6">
        <f t="shared" si="14"/>
        <v>28.18</v>
      </c>
      <c r="BD11" s="16">
        <f t="shared" si="15"/>
        <v>2</v>
      </c>
      <c r="BE11" s="5">
        <f t="shared" si="16"/>
        <v>0</v>
      </c>
      <c r="BF11" s="17">
        <f t="shared" si="17"/>
        <v>30.18</v>
      </c>
      <c r="BG11" s="20">
        <v>33.68</v>
      </c>
      <c r="BH11" s="1"/>
      <c r="BI11" s="1"/>
      <c r="BJ11" s="2"/>
      <c r="BK11" s="2"/>
      <c r="BL11" s="2"/>
      <c r="BM11" s="2"/>
      <c r="BN11" s="2"/>
      <c r="BO11" s="6">
        <f t="shared" si="18"/>
        <v>33.68</v>
      </c>
      <c r="BP11" s="16">
        <f t="shared" si="19"/>
        <v>0</v>
      </c>
      <c r="BQ11" s="5">
        <f t="shared" si="20"/>
        <v>0</v>
      </c>
      <c r="BR11" s="17">
        <f t="shared" si="21"/>
        <v>33.68</v>
      </c>
      <c r="BS11" s="20">
        <v>37.869999999999997</v>
      </c>
      <c r="BT11" s="1"/>
      <c r="BU11" s="1"/>
      <c r="BV11" s="2">
        <v>11</v>
      </c>
      <c r="BW11" s="2"/>
      <c r="BX11" s="2"/>
      <c r="BY11" s="2">
        <v>1</v>
      </c>
      <c r="BZ11" s="2"/>
      <c r="CA11" s="6">
        <f t="shared" si="22"/>
        <v>37.869999999999997</v>
      </c>
      <c r="CB11" s="16">
        <f t="shared" si="23"/>
        <v>5.5</v>
      </c>
      <c r="CC11" s="5">
        <f t="shared" si="24"/>
        <v>5</v>
      </c>
      <c r="CD11" s="17">
        <f t="shared" si="25"/>
        <v>48.37</v>
      </c>
      <c r="CE11" s="20"/>
      <c r="CF11" s="1"/>
      <c r="CG11" s="2"/>
      <c r="CH11" s="2"/>
      <c r="CI11" s="2"/>
      <c r="CJ11" s="2"/>
      <c r="CK11" s="2"/>
      <c r="CL11" s="6">
        <f t="shared" si="26"/>
        <v>0</v>
      </c>
      <c r="CM11" s="16">
        <f t="shared" si="27"/>
        <v>0</v>
      </c>
      <c r="CN11" s="5">
        <f t="shared" si="28"/>
        <v>0</v>
      </c>
      <c r="CO11" s="17">
        <f t="shared" si="29"/>
        <v>0</v>
      </c>
      <c r="CP11" s="20"/>
      <c r="CQ11" s="1"/>
      <c r="CR11" s="2"/>
      <c r="CS11" s="2"/>
      <c r="CT11" s="2"/>
      <c r="CU11" s="2"/>
      <c r="CV11" s="2"/>
      <c r="CW11" s="6">
        <f t="shared" si="30"/>
        <v>0</v>
      </c>
      <c r="CX11" s="16">
        <f t="shared" si="31"/>
        <v>0</v>
      </c>
      <c r="CY11" s="5">
        <f t="shared" si="32"/>
        <v>0</v>
      </c>
      <c r="CZ11" s="17">
        <f t="shared" si="33"/>
        <v>0</v>
      </c>
      <c r="DA11" s="20"/>
      <c r="DB11" s="1"/>
      <c r="DC11" s="2"/>
      <c r="DD11" s="2"/>
      <c r="DE11" s="2"/>
      <c r="DF11" s="2"/>
      <c r="DG11" s="2"/>
      <c r="DH11" s="6">
        <f t="shared" si="34"/>
        <v>0</v>
      </c>
      <c r="DI11" s="16">
        <f t="shared" si="35"/>
        <v>0</v>
      </c>
      <c r="DJ11" s="5">
        <f t="shared" si="36"/>
        <v>0</v>
      </c>
      <c r="DK11" s="17">
        <f t="shared" si="37"/>
        <v>0</v>
      </c>
    </row>
    <row r="12" spans="1:115" x14ac:dyDescent="0.25">
      <c r="A12" s="22">
        <v>10</v>
      </c>
      <c r="B12" s="49" t="s">
        <v>104</v>
      </c>
      <c r="C12" s="48"/>
      <c r="D12" s="48"/>
      <c r="E12" s="48"/>
      <c r="F12" s="48"/>
      <c r="G12" s="65" t="s">
        <v>105</v>
      </c>
      <c r="H12" s="18" t="str">
        <f>IF(AND(OR($H$2="Y",$J$2="Y"),K12&lt;5,L12&lt;5),IF(AND(K12=#REF!,L12=#REF!),#REF!+1,1),"")</f>
        <v/>
      </c>
      <c r="I12" s="54">
        <f t="shared" si="0"/>
        <v>3</v>
      </c>
      <c r="J12" s="15" t="e">
        <f>IF(AND($J$2="Y",L12&gt;0,OR(AND(H12=1,#REF!=10),AND(H12=2,#REF!=20),AND(H12=3,#REF!=30),AND(H12=4,H30=40),AND(H12=5,H39=50),AND(H12=6,H48=60),AND(H12=7,H57=70),AND(H12=8,H66=80),AND(H12=9,H75=90),AND(H12=10,H84=100))),VLOOKUP(L12-1,SortLookup!$A$13:$B$16,2,FALSE),"")</f>
        <v>#REF!</v>
      </c>
      <c r="K12" s="14" t="str">
        <f>IF(ISNA(VLOOKUP(F12,SortLookup!$A$1:$B$5,2,FALSE))," ",VLOOKUP(F12,SortLookup!$A$1:$B$5,2,FALSE))</f>
        <v xml:space="preserve"> </v>
      </c>
      <c r="L12" s="19" t="str">
        <f>IF(ISNA(VLOOKUP(G12,SortLookup!$A$7:$B$11,2,FALSE))," ",VLOOKUP(G12,SortLookup!$A$7:$B$11,2,FALSE))</f>
        <v xml:space="preserve"> </v>
      </c>
      <c r="M12" s="33" t="e">
        <f t="shared" si="1"/>
        <v>#VALUE!</v>
      </c>
      <c r="N12" s="34" t="e">
        <f t="shared" si="2"/>
        <v>#VALUE!</v>
      </c>
      <c r="O12" s="7">
        <f t="shared" si="3"/>
        <v>29</v>
      </c>
      <c r="P12" s="37">
        <f t="shared" si="4"/>
        <v>9.5</v>
      </c>
      <c r="Q12" s="38">
        <f t="shared" si="5"/>
        <v>19</v>
      </c>
      <c r="R12" s="20">
        <v>14.5</v>
      </c>
      <c r="S12" s="1"/>
      <c r="T12" s="1"/>
      <c r="U12" s="1"/>
      <c r="V12" s="1"/>
      <c r="W12" s="1"/>
      <c r="X12" s="1"/>
      <c r="Y12" s="2"/>
      <c r="Z12" s="2"/>
      <c r="AA12" s="2"/>
      <c r="AB12" s="2"/>
      <c r="AC12" s="21"/>
      <c r="AD12" s="6">
        <f t="shared" si="6"/>
        <v>14.5</v>
      </c>
      <c r="AE12" s="16">
        <f t="shared" si="7"/>
        <v>0</v>
      </c>
      <c r="AF12" s="5">
        <f t="shared" si="8"/>
        <v>0</v>
      </c>
      <c r="AG12" s="17">
        <f t="shared" si="9"/>
        <v>14.5</v>
      </c>
      <c r="AH12" s="20" t="s">
        <v>105</v>
      </c>
      <c r="AI12" s="1"/>
      <c r="AJ12" s="1"/>
      <c r="AK12" s="1"/>
      <c r="AL12" s="2"/>
      <c r="AM12" s="2"/>
      <c r="AN12" s="2"/>
      <c r="AO12" s="2"/>
      <c r="AP12" s="2"/>
      <c r="AQ12" s="6" t="e">
        <f t="shared" si="10"/>
        <v>#VALUE!</v>
      </c>
      <c r="AR12" s="16">
        <f t="shared" si="11"/>
        <v>0</v>
      </c>
      <c r="AS12" s="5">
        <f t="shared" si="12"/>
        <v>0</v>
      </c>
      <c r="AT12" s="17" t="e">
        <f t="shared" si="13"/>
        <v>#VALUE!</v>
      </c>
      <c r="AU12" s="20">
        <v>36.08</v>
      </c>
      <c r="AV12" s="1"/>
      <c r="AW12" s="1"/>
      <c r="AX12" s="2">
        <v>10</v>
      </c>
      <c r="AY12" s="2"/>
      <c r="AZ12" s="2"/>
      <c r="BA12" s="2"/>
      <c r="BB12" s="2"/>
      <c r="BC12" s="6">
        <f t="shared" si="14"/>
        <v>36.08</v>
      </c>
      <c r="BD12" s="16">
        <f t="shared" si="15"/>
        <v>5</v>
      </c>
      <c r="BE12" s="5">
        <f t="shared" si="16"/>
        <v>0</v>
      </c>
      <c r="BF12" s="17">
        <f t="shared" si="17"/>
        <v>41.08</v>
      </c>
      <c r="BG12" s="20">
        <v>36.369999999999997</v>
      </c>
      <c r="BH12" s="1"/>
      <c r="BI12" s="1"/>
      <c r="BJ12" s="2"/>
      <c r="BK12" s="2">
        <v>1</v>
      </c>
      <c r="BL12" s="2"/>
      <c r="BM12" s="2">
        <v>4</v>
      </c>
      <c r="BN12" s="2"/>
      <c r="BO12" s="6">
        <f t="shared" si="18"/>
        <v>36.369999999999997</v>
      </c>
      <c r="BP12" s="16">
        <f t="shared" si="19"/>
        <v>0</v>
      </c>
      <c r="BQ12" s="5">
        <f t="shared" si="20"/>
        <v>23</v>
      </c>
      <c r="BR12" s="17">
        <f t="shared" si="21"/>
        <v>59.37</v>
      </c>
      <c r="BS12" s="20">
        <v>41.73</v>
      </c>
      <c r="BT12" s="1"/>
      <c r="BU12" s="1"/>
      <c r="BV12" s="2">
        <v>9</v>
      </c>
      <c r="BW12" s="2">
        <v>2</v>
      </c>
      <c r="BX12" s="2"/>
      <c r="BY12" s="2"/>
      <c r="BZ12" s="2"/>
      <c r="CA12" s="6">
        <f t="shared" si="22"/>
        <v>41.73</v>
      </c>
      <c r="CB12" s="16">
        <f t="shared" si="23"/>
        <v>4.5</v>
      </c>
      <c r="CC12" s="5">
        <f t="shared" si="24"/>
        <v>6</v>
      </c>
      <c r="CD12" s="17">
        <f t="shared" si="25"/>
        <v>52.23</v>
      </c>
      <c r="CE12" s="20"/>
      <c r="CF12" s="1"/>
      <c r="CG12" s="2"/>
      <c r="CH12" s="2"/>
      <c r="CI12" s="2"/>
      <c r="CJ12" s="2"/>
      <c r="CK12" s="2"/>
      <c r="CL12" s="6">
        <f t="shared" si="26"/>
        <v>0</v>
      </c>
      <c r="CM12" s="16">
        <f t="shared" si="27"/>
        <v>0</v>
      </c>
      <c r="CN12" s="5">
        <f t="shared" si="28"/>
        <v>0</v>
      </c>
      <c r="CO12" s="17">
        <f t="shared" si="29"/>
        <v>0</v>
      </c>
      <c r="CP12" s="20"/>
      <c r="CQ12" s="1"/>
      <c r="CR12" s="2"/>
      <c r="CS12" s="2"/>
      <c r="CT12" s="2"/>
      <c r="CU12" s="2"/>
      <c r="CV12" s="2"/>
      <c r="CW12" s="6">
        <f t="shared" si="30"/>
        <v>0</v>
      </c>
      <c r="CX12" s="16">
        <f t="shared" si="31"/>
        <v>0</v>
      </c>
      <c r="CY12" s="5">
        <f t="shared" si="32"/>
        <v>0</v>
      </c>
      <c r="CZ12" s="17">
        <f t="shared" si="33"/>
        <v>0</v>
      </c>
      <c r="DA12" s="20"/>
      <c r="DB12" s="1"/>
      <c r="DC12" s="2"/>
      <c r="DD12" s="2"/>
      <c r="DE12" s="2"/>
      <c r="DF12" s="2"/>
      <c r="DG12" s="2"/>
      <c r="DH12" s="6">
        <f t="shared" si="34"/>
        <v>0</v>
      </c>
      <c r="DI12" s="16">
        <f t="shared" si="35"/>
        <v>0</v>
      </c>
      <c r="DJ12" s="5">
        <f t="shared" si="36"/>
        <v>0</v>
      </c>
      <c r="DK12" s="17">
        <f t="shared" si="37"/>
        <v>0</v>
      </c>
    </row>
    <row r="13" spans="1:115" x14ac:dyDescent="0.25">
      <c r="A13" s="22">
        <v>11</v>
      </c>
      <c r="B13" s="49" t="s">
        <v>96</v>
      </c>
      <c r="C13" s="48"/>
      <c r="D13" s="48"/>
      <c r="E13" s="48"/>
      <c r="F13" s="48"/>
      <c r="G13" s="64">
        <v>14</v>
      </c>
      <c r="H13" s="18" t="str">
        <f>IF(AND(OR($H$2="Y",$J$2="Y"),K13&lt;5,L13&lt;5),IF(AND(K13=#REF!,L13=#REF!),#REF!+1,1),"")</f>
        <v/>
      </c>
      <c r="I13" s="54">
        <f t="shared" si="0"/>
        <v>2</v>
      </c>
      <c r="J13" s="15" t="e">
        <f>IF(AND($J$2="Y",L13&gt;0,OR(AND(H13=1,#REF!=10),AND(H13=2,#REF!=20),AND(H13=3,#REF!=30),AND(H13=4,H35=40),AND(H13=5,H44=50),AND(H13=6,H53=60),AND(H13=7,H62=70),AND(H13=8,H71=80),AND(H13=9,H80=90),AND(H13=10,H89=100))),VLOOKUP(L13-1,SortLookup!$A$13:$B$16,2,FALSE),"")</f>
        <v>#REF!</v>
      </c>
      <c r="K13" s="14" t="str">
        <f>IF(ISNA(VLOOKUP(F13,SortLookup!$A$1:$B$5,2,FALSE))," ",VLOOKUP(F13,SortLookup!$A$1:$B$5,2,FALSE))</f>
        <v xml:space="preserve"> </v>
      </c>
      <c r="L13" s="19" t="str">
        <f>IF(ISNA(VLOOKUP(G13,SortLookup!$A$7:$B$11,2,FALSE))," ",VLOOKUP(G13,SortLookup!$A$7:$B$11,2,FALSE))</f>
        <v xml:space="preserve"> </v>
      </c>
      <c r="M13" s="33">
        <f t="shared" si="1"/>
        <v>289.38</v>
      </c>
      <c r="N13" s="34">
        <f t="shared" si="2"/>
        <v>226.88</v>
      </c>
      <c r="O13" s="7">
        <f t="shared" si="3"/>
        <v>36</v>
      </c>
      <c r="P13" s="37">
        <f t="shared" si="4"/>
        <v>26.5</v>
      </c>
      <c r="Q13" s="38">
        <f t="shared" si="5"/>
        <v>53</v>
      </c>
      <c r="R13" s="20">
        <v>16.91</v>
      </c>
      <c r="S13" s="1"/>
      <c r="T13" s="1"/>
      <c r="U13" s="1"/>
      <c r="V13" s="1"/>
      <c r="W13" s="1"/>
      <c r="X13" s="1"/>
      <c r="Y13" s="2">
        <v>10</v>
      </c>
      <c r="Z13" s="2"/>
      <c r="AA13" s="2">
        <v>1</v>
      </c>
      <c r="AB13" s="2"/>
      <c r="AC13" s="21"/>
      <c r="AD13" s="6">
        <f t="shared" si="6"/>
        <v>16.91</v>
      </c>
      <c r="AE13" s="16">
        <f t="shared" si="7"/>
        <v>5</v>
      </c>
      <c r="AF13" s="5">
        <f t="shared" si="8"/>
        <v>5</v>
      </c>
      <c r="AG13" s="17">
        <f t="shared" si="9"/>
        <v>26.91</v>
      </c>
      <c r="AH13" s="20">
        <v>57.3</v>
      </c>
      <c r="AI13" s="1"/>
      <c r="AJ13" s="1"/>
      <c r="AK13" s="1"/>
      <c r="AL13" s="2">
        <v>6</v>
      </c>
      <c r="AM13" s="2">
        <v>1</v>
      </c>
      <c r="AN13" s="2"/>
      <c r="AO13" s="2"/>
      <c r="AP13" s="2"/>
      <c r="AQ13" s="6">
        <f t="shared" si="10"/>
        <v>57.3</v>
      </c>
      <c r="AR13" s="16">
        <f t="shared" si="11"/>
        <v>3</v>
      </c>
      <c r="AS13" s="5">
        <f t="shared" si="12"/>
        <v>3</v>
      </c>
      <c r="AT13" s="17">
        <f t="shared" si="13"/>
        <v>63.3</v>
      </c>
      <c r="AU13" s="20">
        <v>32.9</v>
      </c>
      <c r="AV13" s="1"/>
      <c r="AW13" s="1"/>
      <c r="AX13" s="2">
        <v>18</v>
      </c>
      <c r="AY13" s="2"/>
      <c r="AZ13" s="2"/>
      <c r="BA13" s="2"/>
      <c r="BB13" s="2"/>
      <c r="BC13" s="6">
        <f t="shared" si="14"/>
        <v>32.9</v>
      </c>
      <c r="BD13" s="16">
        <f t="shared" si="15"/>
        <v>9</v>
      </c>
      <c r="BE13" s="5">
        <f t="shared" si="16"/>
        <v>0</v>
      </c>
      <c r="BF13" s="17">
        <f t="shared" si="17"/>
        <v>41.9</v>
      </c>
      <c r="BG13" s="20">
        <v>58.22</v>
      </c>
      <c r="BH13" s="1"/>
      <c r="BI13" s="1"/>
      <c r="BJ13" s="2"/>
      <c r="BK13" s="2"/>
      <c r="BL13" s="2"/>
      <c r="BM13" s="2">
        <v>2</v>
      </c>
      <c r="BN13" s="2"/>
      <c r="BO13" s="6">
        <f t="shared" si="18"/>
        <v>58.22</v>
      </c>
      <c r="BP13" s="16">
        <f t="shared" si="19"/>
        <v>0</v>
      </c>
      <c r="BQ13" s="5">
        <f t="shared" si="20"/>
        <v>10</v>
      </c>
      <c r="BR13" s="17">
        <f t="shared" si="21"/>
        <v>68.22</v>
      </c>
      <c r="BS13" s="20">
        <v>61.55</v>
      </c>
      <c r="BT13" s="1"/>
      <c r="BU13" s="1"/>
      <c r="BV13" s="2">
        <v>19</v>
      </c>
      <c r="BW13" s="2">
        <v>1</v>
      </c>
      <c r="BX13" s="2">
        <v>1</v>
      </c>
      <c r="BY13" s="2">
        <v>2</v>
      </c>
      <c r="BZ13" s="2"/>
      <c r="CA13" s="6">
        <f t="shared" si="22"/>
        <v>61.55</v>
      </c>
      <c r="CB13" s="16">
        <f t="shared" si="23"/>
        <v>9.5</v>
      </c>
      <c r="CC13" s="5">
        <f t="shared" si="24"/>
        <v>18</v>
      </c>
      <c r="CD13" s="17">
        <f t="shared" si="25"/>
        <v>89.05</v>
      </c>
      <c r="CE13" s="20"/>
      <c r="CF13" s="1"/>
      <c r="CG13" s="2"/>
      <c r="CH13" s="2"/>
      <c r="CI13" s="2"/>
      <c r="CJ13" s="2"/>
      <c r="CK13" s="2"/>
      <c r="CL13" s="6">
        <f t="shared" si="26"/>
        <v>0</v>
      </c>
      <c r="CM13" s="16">
        <f t="shared" si="27"/>
        <v>0</v>
      </c>
      <c r="CN13" s="5">
        <f t="shared" si="28"/>
        <v>0</v>
      </c>
      <c r="CO13" s="17">
        <f t="shared" si="29"/>
        <v>0</v>
      </c>
      <c r="CP13" s="20"/>
      <c r="CQ13" s="1"/>
      <c r="CR13" s="2"/>
      <c r="CS13" s="2"/>
      <c r="CT13" s="2"/>
      <c r="CU13" s="2"/>
      <c r="CV13" s="2"/>
      <c r="CW13" s="6">
        <f t="shared" si="30"/>
        <v>0</v>
      </c>
      <c r="CX13" s="16">
        <f t="shared" si="31"/>
        <v>0</v>
      </c>
      <c r="CY13" s="5">
        <f t="shared" si="32"/>
        <v>0</v>
      </c>
      <c r="CZ13" s="17">
        <f t="shared" si="33"/>
        <v>0</v>
      </c>
      <c r="DA13" s="20"/>
      <c r="DB13" s="1"/>
      <c r="DC13" s="2"/>
      <c r="DD13" s="2"/>
      <c r="DE13" s="2"/>
      <c r="DF13" s="2"/>
      <c r="DG13" s="2"/>
      <c r="DH13" s="6">
        <f t="shared" si="34"/>
        <v>0</v>
      </c>
      <c r="DI13" s="16">
        <f t="shared" si="35"/>
        <v>0</v>
      </c>
      <c r="DJ13" s="5">
        <f t="shared" si="36"/>
        <v>0</v>
      </c>
      <c r="DK13" s="17">
        <f t="shared" si="37"/>
        <v>0</v>
      </c>
    </row>
    <row r="14" spans="1:115" x14ac:dyDescent="0.25">
      <c r="A14" s="22">
        <v>12</v>
      </c>
      <c r="B14" s="49" t="s">
        <v>86</v>
      </c>
      <c r="C14" s="48"/>
      <c r="D14" s="48"/>
      <c r="E14" s="48"/>
      <c r="F14" s="48"/>
      <c r="G14" s="65">
        <v>10</v>
      </c>
      <c r="H14" s="18" t="str">
        <f>IF(AND(OR($H$2="Y",$J$2="Y"),K14&lt;5,L14&lt;5),IF(AND(K14=#REF!,L14=#REF!),#REF!+1,1),"")</f>
        <v/>
      </c>
      <c r="I14" s="54">
        <f t="shared" si="0"/>
        <v>4</v>
      </c>
      <c r="J14" s="15" t="e">
        <f>IF(AND($J$2="Y",L14&gt;0,OR(AND(H14=1,#REF!=10),AND(H14=2,#REF!=20),AND(H14=3,#REF!=30),AND(H14=4,H34=40),AND(H14=5,H43=50),AND(H14=6,H52=60),AND(H14=7,H61=70),AND(H14=8,H70=80),AND(H14=9,H79=90),AND(H14=10,H88=100))),VLOOKUP(L14-1,SortLookup!$A$13:$B$16,2,FALSE),"")</f>
        <v>#REF!</v>
      </c>
      <c r="K14" s="14" t="str">
        <f>IF(ISNA(VLOOKUP(F14,SortLookup!$A$1:$B$5,2,FALSE))," ",VLOOKUP(F14,SortLookup!$A$1:$B$5,2,FALSE))</f>
        <v xml:space="preserve"> </v>
      </c>
      <c r="L14" s="19" t="str">
        <f>IF(ISNA(VLOOKUP(G14,SortLookup!$A$7:$B$11,2,FALSE))," ",VLOOKUP(G14,SortLookup!$A$7:$B$11,2,FALSE))</f>
        <v xml:space="preserve"> </v>
      </c>
      <c r="M14" s="33">
        <f>N14+O14+P14</f>
        <v>226.18</v>
      </c>
      <c r="N14" s="34">
        <f t="shared" si="2"/>
        <v>167.18</v>
      </c>
      <c r="O14" s="7">
        <f t="shared" si="3"/>
        <v>42</v>
      </c>
      <c r="P14" s="37">
        <f t="shared" si="4"/>
        <v>17</v>
      </c>
      <c r="Q14" s="38">
        <f t="shared" si="5"/>
        <v>34</v>
      </c>
      <c r="R14" s="20">
        <v>18.28</v>
      </c>
      <c r="S14" s="1"/>
      <c r="T14" s="1"/>
      <c r="U14" s="1"/>
      <c r="V14" s="1"/>
      <c r="W14" s="1"/>
      <c r="X14" s="1"/>
      <c r="Y14" s="2">
        <v>1</v>
      </c>
      <c r="Z14" s="2"/>
      <c r="AA14" s="2"/>
      <c r="AB14" s="2"/>
      <c r="AC14" s="21"/>
      <c r="AD14" s="6">
        <f t="shared" si="6"/>
        <v>18.28</v>
      </c>
      <c r="AE14" s="16">
        <f t="shared" si="7"/>
        <v>0.5</v>
      </c>
      <c r="AF14" s="5">
        <f t="shared" si="8"/>
        <v>0</v>
      </c>
      <c r="AG14" s="17">
        <f t="shared" si="9"/>
        <v>18.78</v>
      </c>
      <c r="AH14" s="20">
        <v>34.18</v>
      </c>
      <c r="AI14" s="1"/>
      <c r="AJ14" s="1"/>
      <c r="AK14" s="1"/>
      <c r="AL14" s="2">
        <v>3</v>
      </c>
      <c r="AM14" s="2">
        <v>2</v>
      </c>
      <c r="AN14" s="2"/>
      <c r="AO14" s="2"/>
      <c r="AP14" s="2"/>
      <c r="AQ14" s="6">
        <f t="shared" si="10"/>
        <v>34.18</v>
      </c>
      <c r="AR14" s="16">
        <f t="shared" si="11"/>
        <v>1.5</v>
      </c>
      <c r="AS14" s="5">
        <f t="shared" si="12"/>
        <v>6</v>
      </c>
      <c r="AT14" s="17">
        <f t="shared" si="13"/>
        <v>41.68</v>
      </c>
      <c r="AU14" s="20">
        <v>35.29</v>
      </c>
      <c r="AV14" s="1"/>
      <c r="AW14" s="1"/>
      <c r="AX14" s="2">
        <v>21</v>
      </c>
      <c r="AY14" s="2"/>
      <c r="AZ14" s="2"/>
      <c r="BA14" s="2"/>
      <c r="BB14" s="2"/>
      <c r="BC14" s="6">
        <f t="shared" si="14"/>
        <v>35.29</v>
      </c>
      <c r="BD14" s="16">
        <f t="shared" si="15"/>
        <v>10.5</v>
      </c>
      <c r="BE14" s="5">
        <f t="shared" si="16"/>
        <v>0</v>
      </c>
      <c r="BF14" s="17">
        <f t="shared" si="17"/>
        <v>45.79</v>
      </c>
      <c r="BG14" s="20">
        <v>43.57</v>
      </c>
      <c r="BH14" s="1"/>
      <c r="BI14" s="1"/>
      <c r="BJ14" s="2"/>
      <c r="BK14" s="2"/>
      <c r="BL14" s="2"/>
      <c r="BM14" s="2">
        <v>4</v>
      </c>
      <c r="BN14" s="2"/>
      <c r="BO14" s="6">
        <f t="shared" si="18"/>
        <v>43.57</v>
      </c>
      <c r="BP14" s="16">
        <f t="shared" si="19"/>
        <v>0</v>
      </c>
      <c r="BQ14" s="5">
        <f t="shared" si="20"/>
        <v>20</v>
      </c>
      <c r="BR14" s="17">
        <f t="shared" si="21"/>
        <v>63.57</v>
      </c>
      <c r="BS14" s="20">
        <v>35.86</v>
      </c>
      <c r="BT14" s="1"/>
      <c r="BU14" s="1"/>
      <c r="BV14" s="2">
        <v>9</v>
      </c>
      <c r="BW14" s="2">
        <v>2</v>
      </c>
      <c r="BX14" s="2"/>
      <c r="BY14" s="2">
        <v>2</v>
      </c>
      <c r="BZ14" s="2"/>
      <c r="CA14" s="6">
        <f t="shared" si="22"/>
        <v>35.86</v>
      </c>
      <c r="CB14" s="16">
        <f t="shared" si="23"/>
        <v>4.5</v>
      </c>
      <c r="CC14" s="5">
        <f t="shared" si="24"/>
        <v>16</v>
      </c>
      <c r="CD14" s="17">
        <f t="shared" si="25"/>
        <v>56.36</v>
      </c>
      <c r="CE14" s="20"/>
      <c r="CF14" s="1"/>
      <c r="CG14" s="2"/>
      <c r="CH14" s="2"/>
      <c r="CI14" s="2"/>
      <c r="CJ14" s="2"/>
      <c r="CK14" s="2"/>
      <c r="CL14" s="6">
        <f t="shared" si="26"/>
        <v>0</v>
      </c>
      <c r="CM14" s="16">
        <f t="shared" si="27"/>
        <v>0</v>
      </c>
      <c r="CN14" s="5">
        <f t="shared" si="28"/>
        <v>0</v>
      </c>
      <c r="CO14" s="17">
        <f t="shared" si="29"/>
        <v>0</v>
      </c>
      <c r="CP14" s="20"/>
      <c r="CQ14" s="1"/>
      <c r="CR14" s="2"/>
      <c r="CS14" s="2"/>
      <c r="CT14" s="2"/>
      <c r="CU14" s="2"/>
      <c r="CV14" s="2"/>
      <c r="CW14" s="6">
        <f t="shared" si="30"/>
        <v>0</v>
      </c>
      <c r="CX14" s="16">
        <f t="shared" si="31"/>
        <v>0</v>
      </c>
      <c r="CY14" s="5">
        <f t="shared" si="32"/>
        <v>0</v>
      </c>
      <c r="CZ14" s="17">
        <f t="shared" si="33"/>
        <v>0</v>
      </c>
      <c r="DA14" s="20"/>
      <c r="DB14" s="1"/>
      <c r="DC14" s="2"/>
      <c r="DD14" s="2"/>
      <c r="DE14" s="2"/>
      <c r="DF14" s="2"/>
      <c r="DG14" s="2"/>
      <c r="DH14" s="6">
        <f t="shared" si="34"/>
        <v>0</v>
      </c>
      <c r="DI14" s="16">
        <f t="shared" si="35"/>
        <v>0</v>
      </c>
      <c r="DJ14" s="5">
        <f t="shared" si="36"/>
        <v>0</v>
      </c>
      <c r="DK14" s="17">
        <f t="shared" si="37"/>
        <v>0</v>
      </c>
    </row>
    <row r="15" spans="1:115" x14ac:dyDescent="0.25">
      <c r="A15" s="22">
        <v>13</v>
      </c>
      <c r="B15" s="51" t="s">
        <v>97</v>
      </c>
      <c r="C15" s="48"/>
      <c r="D15" s="48"/>
      <c r="E15" s="48"/>
      <c r="F15" s="48"/>
      <c r="G15" s="65">
        <v>13</v>
      </c>
      <c r="H15" s="18" t="str">
        <f>IF(AND(OR($H$2="Y",$J$2="Y"),K15&lt;5,L15&lt;5),IF(AND(K15=#REF!,L15=#REF!),#REF!+1,1),"")</f>
        <v/>
      </c>
      <c r="I15" s="54">
        <f t="shared" si="0"/>
        <v>2</v>
      </c>
      <c r="J15" s="15" t="e">
        <f>IF(AND($J$2="Y",L15&gt;0,OR(AND(H15=1,#REF!=10),AND(H15=2,#REF!=20),AND(H15=3,#REF!=30),AND(H15=4,H33=40),AND(H15=5,H42=50),AND(H15=6,H51=60),AND(H15=7,H60=70),AND(H15=8,H69=80),AND(H15=9,H78=90),AND(H15=10,H87=100))),VLOOKUP(L15-1,SortLookup!$A$13:$B$16,2,FALSE),"")</f>
        <v>#REF!</v>
      </c>
      <c r="K15" s="14" t="str">
        <f>IF(ISNA(VLOOKUP(F15,SortLookup!$A$1:$B$5,2,FALSE))," ",VLOOKUP(F15,SortLookup!$A$1:$B$5,2,FALSE))</f>
        <v xml:space="preserve"> </v>
      </c>
      <c r="L15" s="19" t="str">
        <f>IF(ISNA(VLOOKUP(G15,SortLookup!$A$7:$B$11,2,FALSE))," ",VLOOKUP(G15,SortLookup!$A$7:$B$11,2,FALSE))</f>
        <v xml:space="preserve"> </v>
      </c>
      <c r="M15" s="33">
        <f t="shared" si="1"/>
        <v>283.5</v>
      </c>
      <c r="N15" s="34">
        <f t="shared" si="2"/>
        <v>219</v>
      </c>
      <c r="O15" s="7">
        <f t="shared" si="3"/>
        <v>41</v>
      </c>
      <c r="P15" s="37">
        <f t="shared" si="4"/>
        <v>23.5</v>
      </c>
      <c r="Q15" s="38">
        <f t="shared" si="5"/>
        <v>47</v>
      </c>
      <c r="R15" s="20">
        <v>19.7</v>
      </c>
      <c r="S15" s="1"/>
      <c r="T15" s="1"/>
      <c r="U15" s="1"/>
      <c r="V15" s="1"/>
      <c r="W15" s="1"/>
      <c r="X15" s="1"/>
      <c r="Y15" s="2">
        <v>1</v>
      </c>
      <c r="Z15" s="2"/>
      <c r="AA15" s="2"/>
      <c r="AB15" s="2"/>
      <c r="AC15" s="21"/>
      <c r="AD15" s="6">
        <f t="shared" si="6"/>
        <v>19.7</v>
      </c>
      <c r="AE15" s="16">
        <f t="shared" si="7"/>
        <v>0.5</v>
      </c>
      <c r="AF15" s="5">
        <f t="shared" si="8"/>
        <v>0</v>
      </c>
      <c r="AG15" s="17">
        <f t="shared" si="9"/>
        <v>20.2</v>
      </c>
      <c r="AH15" s="20">
        <v>52.36</v>
      </c>
      <c r="AI15" s="1"/>
      <c r="AJ15" s="1"/>
      <c r="AK15" s="1"/>
      <c r="AL15" s="2">
        <v>10</v>
      </c>
      <c r="AM15" s="2"/>
      <c r="AN15" s="2"/>
      <c r="AO15" s="2">
        <v>2</v>
      </c>
      <c r="AP15" s="2"/>
      <c r="AQ15" s="6">
        <f t="shared" si="10"/>
        <v>52.36</v>
      </c>
      <c r="AR15" s="16">
        <f t="shared" si="11"/>
        <v>5</v>
      </c>
      <c r="AS15" s="5">
        <f t="shared" si="12"/>
        <v>10</v>
      </c>
      <c r="AT15" s="17">
        <f t="shared" si="13"/>
        <v>67.36</v>
      </c>
      <c r="AU15" s="20">
        <v>36.11</v>
      </c>
      <c r="AV15" s="1"/>
      <c r="AW15" s="1"/>
      <c r="AX15" s="2">
        <v>30</v>
      </c>
      <c r="AY15" s="2"/>
      <c r="AZ15" s="2"/>
      <c r="BA15" s="2"/>
      <c r="BB15" s="2"/>
      <c r="BC15" s="6">
        <f t="shared" si="14"/>
        <v>36.11</v>
      </c>
      <c r="BD15" s="16">
        <f t="shared" si="15"/>
        <v>15</v>
      </c>
      <c r="BE15" s="5">
        <f t="shared" si="16"/>
        <v>0</v>
      </c>
      <c r="BF15" s="17">
        <f t="shared" si="17"/>
        <v>51.11</v>
      </c>
      <c r="BG15" s="20">
        <v>57.57</v>
      </c>
      <c r="BH15" s="1"/>
      <c r="BI15" s="1"/>
      <c r="BJ15" s="2"/>
      <c r="BK15" s="2"/>
      <c r="BL15" s="2">
        <v>1</v>
      </c>
      <c r="BM15" s="2">
        <v>2</v>
      </c>
      <c r="BN15" s="2"/>
      <c r="BO15" s="6">
        <f t="shared" si="18"/>
        <v>57.57</v>
      </c>
      <c r="BP15" s="16">
        <f t="shared" si="19"/>
        <v>0</v>
      </c>
      <c r="BQ15" s="5">
        <f t="shared" si="20"/>
        <v>15</v>
      </c>
      <c r="BR15" s="17">
        <f t="shared" si="21"/>
        <v>72.569999999999993</v>
      </c>
      <c r="BS15" s="20">
        <v>53.26</v>
      </c>
      <c r="BT15" s="1"/>
      <c r="BU15" s="1"/>
      <c r="BV15" s="2">
        <v>6</v>
      </c>
      <c r="BW15" s="2">
        <v>2</v>
      </c>
      <c r="BX15" s="2"/>
      <c r="BY15" s="2">
        <v>2</v>
      </c>
      <c r="BZ15" s="2"/>
      <c r="CA15" s="6">
        <f t="shared" si="22"/>
        <v>53.26</v>
      </c>
      <c r="CB15" s="16">
        <f t="shared" si="23"/>
        <v>3</v>
      </c>
      <c r="CC15" s="5">
        <f t="shared" si="24"/>
        <v>16</v>
      </c>
      <c r="CD15" s="17">
        <f t="shared" si="25"/>
        <v>72.260000000000005</v>
      </c>
      <c r="CE15" s="20"/>
      <c r="CF15" s="1"/>
      <c r="CG15" s="2"/>
      <c r="CH15" s="2"/>
      <c r="CI15" s="2"/>
      <c r="CJ15" s="2"/>
      <c r="CK15" s="2"/>
      <c r="CL15" s="6">
        <f t="shared" si="26"/>
        <v>0</v>
      </c>
      <c r="CM15" s="16">
        <f t="shared" si="27"/>
        <v>0</v>
      </c>
      <c r="CN15" s="5">
        <f t="shared" si="28"/>
        <v>0</v>
      </c>
      <c r="CO15" s="17">
        <f t="shared" si="29"/>
        <v>0</v>
      </c>
      <c r="CP15" s="20"/>
      <c r="CQ15" s="1"/>
      <c r="CR15" s="2"/>
      <c r="CS15" s="2"/>
      <c r="CT15" s="2"/>
      <c r="CU15" s="2"/>
      <c r="CV15" s="2"/>
      <c r="CW15" s="6">
        <f t="shared" si="30"/>
        <v>0</v>
      </c>
      <c r="CX15" s="16">
        <f t="shared" si="31"/>
        <v>0</v>
      </c>
      <c r="CY15" s="5">
        <f t="shared" si="32"/>
        <v>0</v>
      </c>
      <c r="CZ15" s="17">
        <f t="shared" si="33"/>
        <v>0</v>
      </c>
      <c r="DA15" s="20"/>
      <c r="DB15" s="1"/>
      <c r="DC15" s="2"/>
      <c r="DD15" s="2"/>
      <c r="DE15" s="2"/>
      <c r="DF15" s="2"/>
      <c r="DG15" s="2"/>
      <c r="DH15" s="6">
        <f t="shared" si="34"/>
        <v>0</v>
      </c>
      <c r="DI15" s="16">
        <f t="shared" si="35"/>
        <v>0</v>
      </c>
      <c r="DJ15" s="5">
        <f t="shared" si="36"/>
        <v>0</v>
      </c>
      <c r="DK15" s="17">
        <f t="shared" si="37"/>
        <v>0</v>
      </c>
    </row>
    <row r="16" spans="1:115" x14ac:dyDescent="0.25">
      <c r="A16" s="22">
        <v>14</v>
      </c>
      <c r="B16" s="51" t="s">
        <v>98</v>
      </c>
      <c r="C16" s="48"/>
      <c r="D16" s="48"/>
      <c r="E16" s="48"/>
      <c r="F16" s="48"/>
      <c r="G16" s="65">
        <v>8</v>
      </c>
      <c r="H16" s="18" t="str">
        <f>IF(AND(OR($H$2="Y",$J$2="Y"),K16&lt;5,L16&lt;5),IF(AND(K16=#REF!,L16=#REF!),#REF!+1,1),"")</f>
        <v/>
      </c>
      <c r="I16" s="54">
        <f t="shared" si="0"/>
        <v>6</v>
      </c>
      <c r="J16" s="15" t="e">
        <f>IF(AND($J$2="Y",L16&gt;0,OR(AND(H16=1,#REF!=10),AND(H16=2,#REF!=20),AND(H16=3,#REF!=30),AND(H16=4,H32=40),AND(H16=5,H41=50),AND(H16=6,H50=60),AND(H16=7,H59=70),AND(H16=8,H68=80),AND(H16=9,H77=90),AND(H16=10,H86=100))),VLOOKUP(L16-1,SortLookup!$A$13:$B$16,2,FALSE),"")</f>
        <v>#REF!</v>
      </c>
      <c r="K16" s="14" t="str">
        <f>IF(ISNA(VLOOKUP(F16,SortLookup!$A$1:$B$5,2,FALSE))," ",VLOOKUP(F16,SortLookup!$A$1:$B$5,2,FALSE))</f>
        <v xml:space="preserve"> </v>
      </c>
      <c r="L16" s="19" t="str">
        <f>IF(ISNA(VLOOKUP(G16,SortLookup!$A$7:$B$11,2,FALSE))," ",VLOOKUP(G16,SortLookup!$A$7:$B$11,2,FALSE))</f>
        <v xml:space="preserve"> </v>
      </c>
      <c r="M16" s="33">
        <f t="shared" si="1"/>
        <v>206.35</v>
      </c>
      <c r="N16" s="34">
        <f t="shared" si="2"/>
        <v>150.85</v>
      </c>
      <c r="O16" s="7">
        <f t="shared" si="3"/>
        <v>38</v>
      </c>
      <c r="P16" s="37">
        <f t="shared" si="4"/>
        <v>17.5</v>
      </c>
      <c r="Q16" s="38">
        <f t="shared" si="5"/>
        <v>35</v>
      </c>
      <c r="R16" s="20">
        <v>11.89</v>
      </c>
      <c r="S16" s="1"/>
      <c r="T16" s="1"/>
      <c r="U16" s="1"/>
      <c r="V16" s="1"/>
      <c r="W16" s="1"/>
      <c r="X16" s="1"/>
      <c r="Y16" s="2">
        <v>5</v>
      </c>
      <c r="Z16" s="2"/>
      <c r="AA16" s="2"/>
      <c r="AB16" s="2">
        <v>1</v>
      </c>
      <c r="AC16" s="21"/>
      <c r="AD16" s="6">
        <f t="shared" si="6"/>
        <v>11.89</v>
      </c>
      <c r="AE16" s="16">
        <f t="shared" si="7"/>
        <v>2.5</v>
      </c>
      <c r="AF16" s="5">
        <f t="shared" si="8"/>
        <v>5</v>
      </c>
      <c r="AG16" s="17">
        <f t="shared" si="9"/>
        <v>19.39</v>
      </c>
      <c r="AH16" s="20">
        <v>39.25</v>
      </c>
      <c r="AI16" s="1"/>
      <c r="AJ16" s="1"/>
      <c r="AK16" s="1"/>
      <c r="AL16" s="2">
        <v>10</v>
      </c>
      <c r="AM16" s="2">
        <v>2</v>
      </c>
      <c r="AN16" s="2"/>
      <c r="AO16" s="2"/>
      <c r="AP16" s="2"/>
      <c r="AQ16" s="6">
        <f t="shared" si="10"/>
        <v>39.25</v>
      </c>
      <c r="AR16" s="16">
        <f t="shared" si="11"/>
        <v>5</v>
      </c>
      <c r="AS16" s="5">
        <f t="shared" si="12"/>
        <v>6</v>
      </c>
      <c r="AT16" s="17">
        <f t="shared" si="13"/>
        <v>50.25</v>
      </c>
      <c r="AU16" s="20">
        <v>25.11</v>
      </c>
      <c r="AV16" s="1"/>
      <c r="AW16" s="1"/>
      <c r="AX16" s="2">
        <v>15</v>
      </c>
      <c r="AY16" s="2">
        <v>1</v>
      </c>
      <c r="AZ16" s="2"/>
      <c r="BA16" s="2"/>
      <c r="BB16" s="2"/>
      <c r="BC16" s="6">
        <f t="shared" si="14"/>
        <v>25.11</v>
      </c>
      <c r="BD16" s="16">
        <f t="shared" si="15"/>
        <v>7.5</v>
      </c>
      <c r="BE16" s="5">
        <f t="shared" si="16"/>
        <v>3</v>
      </c>
      <c r="BF16" s="17">
        <f t="shared" si="17"/>
        <v>35.61</v>
      </c>
      <c r="BG16" s="20">
        <v>41.75</v>
      </c>
      <c r="BH16" s="1"/>
      <c r="BI16" s="1"/>
      <c r="BJ16" s="2"/>
      <c r="BK16" s="2"/>
      <c r="BL16" s="2"/>
      <c r="BM16" s="2">
        <v>3</v>
      </c>
      <c r="BN16" s="2"/>
      <c r="BO16" s="6">
        <f t="shared" si="18"/>
        <v>41.75</v>
      </c>
      <c r="BP16" s="16">
        <f t="shared" si="19"/>
        <v>0</v>
      </c>
      <c r="BQ16" s="5">
        <f t="shared" si="20"/>
        <v>15</v>
      </c>
      <c r="BR16" s="17">
        <f t="shared" si="21"/>
        <v>56.75</v>
      </c>
      <c r="BS16" s="20">
        <v>32.85</v>
      </c>
      <c r="BT16" s="1"/>
      <c r="BU16" s="1"/>
      <c r="BV16" s="2">
        <v>5</v>
      </c>
      <c r="BW16" s="2">
        <v>3</v>
      </c>
      <c r="BX16" s="2"/>
      <c r="BY16" s="2"/>
      <c r="BZ16" s="2"/>
      <c r="CA16" s="6">
        <f t="shared" si="22"/>
        <v>32.85</v>
      </c>
      <c r="CB16" s="16">
        <f t="shared" si="23"/>
        <v>2.5</v>
      </c>
      <c r="CC16" s="5">
        <f t="shared" si="24"/>
        <v>9</v>
      </c>
      <c r="CD16" s="17">
        <f t="shared" si="25"/>
        <v>44.35</v>
      </c>
      <c r="CE16" s="20"/>
      <c r="CF16" s="1"/>
      <c r="CG16" s="2"/>
      <c r="CH16" s="2"/>
      <c r="CI16" s="2"/>
      <c r="CJ16" s="2"/>
      <c r="CK16" s="2"/>
      <c r="CL16" s="6">
        <f t="shared" si="26"/>
        <v>0</v>
      </c>
      <c r="CM16" s="16">
        <f t="shared" si="27"/>
        <v>0</v>
      </c>
      <c r="CN16" s="5">
        <f t="shared" si="28"/>
        <v>0</v>
      </c>
      <c r="CO16" s="17">
        <f t="shared" si="29"/>
        <v>0</v>
      </c>
      <c r="CP16" s="20"/>
      <c r="CQ16" s="1"/>
      <c r="CR16" s="2"/>
      <c r="CS16" s="2"/>
      <c r="CT16" s="2"/>
      <c r="CU16" s="2"/>
      <c r="CV16" s="2"/>
      <c r="CW16" s="6">
        <f t="shared" si="30"/>
        <v>0</v>
      </c>
      <c r="CX16" s="16">
        <f t="shared" si="31"/>
        <v>0</v>
      </c>
      <c r="CY16" s="5">
        <f t="shared" si="32"/>
        <v>0</v>
      </c>
      <c r="CZ16" s="17">
        <f t="shared" si="33"/>
        <v>0</v>
      </c>
      <c r="DA16" s="20"/>
      <c r="DB16" s="1"/>
      <c r="DC16" s="2"/>
      <c r="DD16" s="2"/>
      <c r="DE16" s="2"/>
      <c r="DF16" s="2"/>
      <c r="DG16" s="2"/>
      <c r="DH16" s="6">
        <f t="shared" si="34"/>
        <v>0</v>
      </c>
      <c r="DI16" s="16">
        <f t="shared" si="35"/>
        <v>0</v>
      </c>
      <c r="DJ16" s="5">
        <f t="shared" si="36"/>
        <v>0</v>
      </c>
      <c r="DK16" s="17">
        <f t="shared" si="37"/>
        <v>0</v>
      </c>
    </row>
    <row r="17" spans="1:115" x14ac:dyDescent="0.25">
      <c r="A17" s="22">
        <v>15</v>
      </c>
      <c r="B17" s="51" t="s">
        <v>99</v>
      </c>
      <c r="C17" s="48"/>
      <c r="D17" s="48"/>
      <c r="E17" s="48"/>
      <c r="F17" s="48"/>
      <c r="G17" s="65">
        <v>7</v>
      </c>
      <c r="H17" s="18" t="str">
        <f>IF(AND(OR($H$2="Y",$J$2="Y"),K17&lt;5,L17&lt;5),IF(AND(K17=#REF!,L17=#REF!),#REF!+1,1),"")</f>
        <v/>
      </c>
      <c r="I17" s="54">
        <f t="shared" si="0"/>
        <v>1</v>
      </c>
      <c r="J17" s="15" t="e">
        <f>IF(AND($J$2="Y",L17&gt;0,OR(AND(H17=1,#REF!=10),AND(H17=2,#REF!=20),AND(H17=3,#REF!=30),AND(H17=4,H35=40),AND(H17=5,H44=50),AND(H17=6,H53=60),AND(H17=7,H62=70),AND(H17=8,H71=80),AND(H17=9,H80=90),AND(H17=10,H89=100))),VLOOKUP(L17-1,SortLookup!$A$13:$B$16,2,FALSE),"")</f>
        <v>#REF!</v>
      </c>
      <c r="K17" s="14" t="str">
        <f>IF(ISNA(VLOOKUP(F17,SortLookup!$A$1:$B$5,2,FALSE))," ",VLOOKUP(F17,SortLookup!$A$1:$B$5,2,FALSE))</f>
        <v xml:space="preserve"> </v>
      </c>
      <c r="L17" s="19" t="str">
        <f>IF(ISNA(VLOOKUP(G17,SortLookup!$A$7:$B$11,2,FALSE))," ",VLOOKUP(G17,SortLookup!$A$7:$B$11,2,FALSE))</f>
        <v xml:space="preserve"> </v>
      </c>
      <c r="M17" s="33">
        <f t="shared" si="1"/>
        <v>203.87</v>
      </c>
      <c r="N17" s="34">
        <f t="shared" si="2"/>
        <v>153.37</v>
      </c>
      <c r="O17" s="7">
        <f t="shared" si="3"/>
        <v>23</v>
      </c>
      <c r="P17" s="37">
        <f t="shared" si="4"/>
        <v>27.5</v>
      </c>
      <c r="Q17" s="38">
        <f t="shared" si="5"/>
        <v>55</v>
      </c>
      <c r="R17" s="20">
        <v>14.59</v>
      </c>
      <c r="S17" s="1"/>
      <c r="T17" s="1"/>
      <c r="U17" s="1"/>
      <c r="V17" s="1"/>
      <c r="W17" s="1"/>
      <c r="X17" s="1"/>
      <c r="Y17" s="2">
        <v>4</v>
      </c>
      <c r="Z17" s="2"/>
      <c r="AA17" s="2"/>
      <c r="AB17" s="2"/>
      <c r="AC17" s="21"/>
      <c r="AD17" s="6">
        <f t="shared" si="6"/>
        <v>14.59</v>
      </c>
      <c r="AE17" s="16">
        <f t="shared" si="7"/>
        <v>2</v>
      </c>
      <c r="AF17" s="5">
        <f t="shared" si="8"/>
        <v>0</v>
      </c>
      <c r="AG17" s="17">
        <f t="shared" si="9"/>
        <v>16.59</v>
      </c>
      <c r="AH17" s="20">
        <v>43</v>
      </c>
      <c r="AI17" s="1"/>
      <c r="AJ17" s="1"/>
      <c r="AK17" s="1"/>
      <c r="AL17" s="2">
        <v>15</v>
      </c>
      <c r="AM17" s="2">
        <v>1</v>
      </c>
      <c r="AN17" s="2"/>
      <c r="AO17" s="2"/>
      <c r="AP17" s="2"/>
      <c r="AQ17" s="6">
        <f t="shared" si="10"/>
        <v>43</v>
      </c>
      <c r="AR17" s="16">
        <f t="shared" si="11"/>
        <v>7.5</v>
      </c>
      <c r="AS17" s="5">
        <f t="shared" si="12"/>
        <v>3</v>
      </c>
      <c r="AT17" s="17">
        <f t="shared" si="13"/>
        <v>53.5</v>
      </c>
      <c r="AU17" s="20">
        <v>31.07</v>
      </c>
      <c r="AV17" s="1"/>
      <c r="AW17" s="1"/>
      <c r="AX17" s="2">
        <v>28</v>
      </c>
      <c r="AY17" s="2"/>
      <c r="AZ17" s="2"/>
      <c r="BA17" s="2"/>
      <c r="BB17" s="2"/>
      <c r="BC17" s="6">
        <f t="shared" si="14"/>
        <v>31.07</v>
      </c>
      <c r="BD17" s="16">
        <f t="shared" si="15"/>
        <v>14</v>
      </c>
      <c r="BE17" s="5">
        <f t="shared" si="16"/>
        <v>0</v>
      </c>
      <c r="BF17" s="17">
        <f t="shared" si="17"/>
        <v>45.07</v>
      </c>
      <c r="BG17" s="20">
        <v>32.94</v>
      </c>
      <c r="BH17" s="1"/>
      <c r="BI17" s="1"/>
      <c r="BJ17" s="2"/>
      <c r="BK17" s="2"/>
      <c r="BL17" s="2"/>
      <c r="BM17" s="2">
        <v>4</v>
      </c>
      <c r="BN17" s="2"/>
      <c r="BO17" s="6">
        <f t="shared" si="18"/>
        <v>32.94</v>
      </c>
      <c r="BP17" s="16">
        <f t="shared" si="19"/>
        <v>0</v>
      </c>
      <c r="BQ17" s="5">
        <f t="shared" si="20"/>
        <v>20</v>
      </c>
      <c r="BR17" s="17">
        <f t="shared" si="21"/>
        <v>52.94</v>
      </c>
      <c r="BS17" s="20">
        <v>31.77</v>
      </c>
      <c r="BT17" s="1"/>
      <c r="BU17" s="1"/>
      <c r="BV17" s="2">
        <v>8</v>
      </c>
      <c r="BW17" s="2"/>
      <c r="BX17" s="2"/>
      <c r="BY17" s="2"/>
      <c r="BZ17" s="2"/>
      <c r="CA17" s="6">
        <f t="shared" si="22"/>
        <v>31.77</v>
      </c>
      <c r="CB17" s="16">
        <f t="shared" si="23"/>
        <v>4</v>
      </c>
      <c r="CC17" s="5">
        <f t="shared" si="24"/>
        <v>0</v>
      </c>
      <c r="CD17" s="17">
        <f t="shared" si="25"/>
        <v>35.770000000000003</v>
      </c>
      <c r="CE17" s="20"/>
      <c r="CF17" s="1"/>
      <c r="CG17" s="2"/>
      <c r="CH17" s="2"/>
      <c r="CI17" s="2"/>
      <c r="CJ17" s="2"/>
      <c r="CK17" s="2"/>
      <c r="CL17" s="6">
        <f t="shared" si="26"/>
        <v>0</v>
      </c>
      <c r="CM17" s="16">
        <f t="shared" si="27"/>
        <v>0</v>
      </c>
      <c r="CN17" s="5">
        <f t="shared" si="28"/>
        <v>0</v>
      </c>
      <c r="CO17" s="17">
        <f t="shared" si="29"/>
        <v>0</v>
      </c>
      <c r="CP17" s="20"/>
      <c r="CQ17" s="1"/>
      <c r="CR17" s="2"/>
      <c r="CS17" s="2"/>
      <c r="CT17" s="2"/>
      <c r="CU17" s="2"/>
      <c r="CV17" s="2"/>
      <c r="CW17" s="6">
        <f t="shared" si="30"/>
        <v>0</v>
      </c>
      <c r="CX17" s="16">
        <f t="shared" si="31"/>
        <v>0</v>
      </c>
      <c r="CY17" s="5">
        <f t="shared" si="32"/>
        <v>0</v>
      </c>
      <c r="CZ17" s="17">
        <f t="shared" si="33"/>
        <v>0</v>
      </c>
      <c r="DA17" s="20"/>
      <c r="DB17" s="1"/>
      <c r="DC17" s="2"/>
      <c r="DD17" s="2"/>
      <c r="DE17" s="2"/>
      <c r="DF17" s="2"/>
      <c r="DG17" s="2"/>
      <c r="DH17" s="6">
        <f t="shared" si="34"/>
        <v>0</v>
      </c>
      <c r="DI17" s="16">
        <f t="shared" si="35"/>
        <v>0</v>
      </c>
      <c r="DJ17" s="5">
        <f t="shared" si="36"/>
        <v>0</v>
      </c>
      <c r="DK17" s="17">
        <f t="shared" si="37"/>
        <v>0</v>
      </c>
    </row>
    <row r="18" spans="1:115" x14ac:dyDescent="0.25">
      <c r="A18" s="22">
        <v>16</v>
      </c>
      <c r="B18" s="8" t="s">
        <v>100</v>
      </c>
      <c r="C18" s="48"/>
      <c r="D18" s="48"/>
      <c r="E18" s="48"/>
      <c r="F18" s="48"/>
      <c r="G18" s="64">
        <v>1</v>
      </c>
      <c r="H18" s="18" t="str">
        <f>IF(AND(OR($H$2="Y",$J$2="Y"),K18&lt;5,L18&lt;5),IF(AND(K18=#REF!,L18=#REF!),#REF!+1,1),"")</f>
        <v/>
      </c>
      <c r="I18" s="54">
        <f t="shared" si="0"/>
        <v>3</v>
      </c>
      <c r="J18" s="15" t="e">
        <f>IF(AND($J$2="Y",L18&gt;0,OR(AND(H18=1,#REF!=10),AND(H18=2,#REF!=20),AND(H18=3,#REF!=30),AND(H18=4,H38=40),AND(H18=5,H47=50),AND(H18=6,H56=60),AND(H18=7,H65=70),AND(H18=8,H74=80),AND(H18=9,H83=90),AND(H18=10,H92=100))),VLOOKUP(L18-1,SortLookup!$A$13:$B$16,2,FALSE),"")</f>
        <v>#REF!</v>
      </c>
      <c r="K18" s="14" t="str">
        <f>IF(ISNA(VLOOKUP(F18,SortLookup!$A$1:$B$5,2,FALSE))," ",VLOOKUP(F18,SortLookup!$A$1:$B$5,2,FALSE))</f>
        <v xml:space="preserve"> </v>
      </c>
      <c r="L18" s="19" t="str">
        <f>IF(ISNA(VLOOKUP(G18,SortLookup!$A$7:$B$11,2,FALSE))," ",VLOOKUP(G18,SortLookup!$A$7:$B$11,2,FALSE))</f>
        <v xml:space="preserve"> </v>
      </c>
      <c r="M18" s="33">
        <f t="shared" si="1"/>
        <v>155.76</v>
      </c>
      <c r="N18" s="34">
        <f t="shared" si="2"/>
        <v>127.26</v>
      </c>
      <c r="O18" s="7">
        <f t="shared" si="3"/>
        <v>19</v>
      </c>
      <c r="P18" s="37">
        <f t="shared" si="4"/>
        <v>9.5</v>
      </c>
      <c r="Q18" s="38">
        <f t="shared" si="5"/>
        <v>19</v>
      </c>
      <c r="R18" s="20">
        <v>11.12</v>
      </c>
      <c r="S18" s="1"/>
      <c r="T18" s="1"/>
      <c r="U18" s="1"/>
      <c r="V18" s="1"/>
      <c r="W18" s="1"/>
      <c r="X18" s="1"/>
      <c r="Y18" s="2">
        <v>2</v>
      </c>
      <c r="Z18" s="2"/>
      <c r="AA18" s="2"/>
      <c r="AB18" s="2"/>
      <c r="AC18" s="21"/>
      <c r="AD18" s="6">
        <f t="shared" si="6"/>
        <v>11.12</v>
      </c>
      <c r="AE18" s="16">
        <f t="shared" si="7"/>
        <v>1</v>
      </c>
      <c r="AF18" s="5">
        <f t="shared" si="8"/>
        <v>0</v>
      </c>
      <c r="AG18" s="17">
        <f t="shared" si="9"/>
        <v>12.12</v>
      </c>
      <c r="AH18" s="20">
        <v>30.65</v>
      </c>
      <c r="AI18" s="1"/>
      <c r="AJ18" s="1"/>
      <c r="AK18" s="1"/>
      <c r="AL18" s="2">
        <v>3</v>
      </c>
      <c r="AM18" s="2">
        <v>2</v>
      </c>
      <c r="AN18" s="2"/>
      <c r="AO18" s="2"/>
      <c r="AP18" s="2"/>
      <c r="AQ18" s="6">
        <f t="shared" si="10"/>
        <v>30.65</v>
      </c>
      <c r="AR18" s="16">
        <f t="shared" si="11"/>
        <v>1.5</v>
      </c>
      <c r="AS18" s="5">
        <f t="shared" si="12"/>
        <v>6</v>
      </c>
      <c r="AT18" s="17">
        <f t="shared" si="13"/>
        <v>38.15</v>
      </c>
      <c r="AU18" s="20">
        <v>25.28</v>
      </c>
      <c r="AV18" s="1"/>
      <c r="AW18" s="1"/>
      <c r="AX18" s="2">
        <v>7</v>
      </c>
      <c r="AY18" s="2"/>
      <c r="AZ18" s="2"/>
      <c r="BA18" s="2"/>
      <c r="BB18" s="2"/>
      <c r="BC18" s="6">
        <f t="shared" si="14"/>
        <v>25.28</v>
      </c>
      <c r="BD18" s="16">
        <f t="shared" si="15"/>
        <v>3.5</v>
      </c>
      <c r="BE18" s="5">
        <f t="shared" si="16"/>
        <v>0</v>
      </c>
      <c r="BF18" s="17">
        <f t="shared" si="17"/>
        <v>28.78</v>
      </c>
      <c r="BG18" s="20">
        <v>26.89</v>
      </c>
      <c r="BH18" s="1"/>
      <c r="BI18" s="1"/>
      <c r="BJ18" s="2"/>
      <c r="BK18" s="2"/>
      <c r="BL18" s="2"/>
      <c r="BM18" s="2">
        <v>2</v>
      </c>
      <c r="BN18" s="2"/>
      <c r="BO18" s="6">
        <f t="shared" si="18"/>
        <v>26.89</v>
      </c>
      <c r="BP18" s="16">
        <f t="shared" si="19"/>
        <v>0</v>
      </c>
      <c r="BQ18" s="5">
        <f t="shared" si="20"/>
        <v>10</v>
      </c>
      <c r="BR18" s="17">
        <f t="shared" si="21"/>
        <v>36.89</v>
      </c>
      <c r="BS18" s="20">
        <v>33.32</v>
      </c>
      <c r="BT18" s="1"/>
      <c r="BU18" s="1"/>
      <c r="BV18" s="2">
        <v>7</v>
      </c>
      <c r="BW18" s="2">
        <v>1</v>
      </c>
      <c r="BX18" s="2"/>
      <c r="BY18" s="2"/>
      <c r="BZ18" s="2"/>
      <c r="CA18" s="6">
        <f t="shared" si="22"/>
        <v>33.32</v>
      </c>
      <c r="CB18" s="16">
        <f t="shared" si="23"/>
        <v>3.5</v>
      </c>
      <c r="CC18" s="5">
        <f t="shared" si="24"/>
        <v>3</v>
      </c>
      <c r="CD18" s="17">
        <f t="shared" si="25"/>
        <v>39.82</v>
      </c>
      <c r="CE18" s="20"/>
      <c r="CF18" s="1"/>
      <c r="CG18" s="2"/>
      <c r="CH18" s="2"/>
      <c r="CI18" s="2"/>
      <c r="CJ18" s="2"/>
      <c r="CK18" s="2"/>
      <c r="CL18" s="6">
        <f t="shared" si="26"/>
        <v>0</v>
      </c>
      <c r="CM18" s="16">
        <f t="shared" si="27"/>
        <v>0</v>
      </c>
      <c r="CN18" s="5">
        <f t="shared" si="28"/>
        <v>0</v>
      </c>
      <c r="CO18" s="17">
        <f t="shared" si="29"/>
        <v>0</v>
      </c>
      <c r="CP18" s="20"/>
      <c r="CQ18" s="1"/>
      <c r="CR18" s="2"/>
      <c r="CS18" s="2"/>
      <c r="CT18" s="2"/>
      <c r="CU18" s="2"/>
      <c r="CV18" s="2"/>
      <c r="CW18" s="6">
        <f t="shared" si="30"/>
        <v>0</v>
      </c>
      <c r="CX18" s="16">
        <f t="shared" si="31"/>
        <v>0</v>
      </c>
      <c r="CY18" s="5">
        <f t="shared" si="32"/>
        <v>0</v>
      </c>
      <c r="CZ18" s="17">
        <f t="shared" si="33"/>
        <v>0</v>
      </c>
      <c r="DA18" s="20"/>
      <c r="DB18" s="1"/>
      <c r="DC18" s="2"/>
      <c r="DD18" s="2"/>
      <c r="DE18" s="2"/>
      <c r="DF18" s="2"/>
      <c r="DG18" s="2"/>
      <c r="DH18" s="6">
        <f t="shared" si="34"/>
        <v>0</v>
      </c>
      <c r="DI18" s="16">
        <f t="shared" si="35"/>
        <v>0</v>
      </c>
      <c r="DJ18" s="5">
        <f t="shared" si="36"/>
        <v>0</v>
      </c>
      <c r="DK18" s="17">
        <f t="shared" si="37"/>
        <v>0</v>
      </c>
    </row>
    <row r="19" spans="1:115" x14ac:dyDescent="0.25">
      <c r="A19" s="22">
        <v>17</v>
      </c>
      <c r="B19" s="49" t="s">
        <v>89</v>
      </c>
      <c r="C19" s="48"/>
      <c r="D19" s="48"/>
      <c r="E19" s="48"/>
      <c r="F19" s="48"/>
      <c r="G19" s="65">
        <v>3</v>
      </c>
      <c r="H19" s="18" t="str">
        <f>IF(AND(OR($H$2="Y",$J$2="Y"),K19&lt;5,L19&lt;5),IF(AND(K19=#REF!,L19=#REF!),#REF!+1,1),"")</f>
        <v/>
      </c>
      <c r="I19" s="54">
        <f t="shared" si="0"/>
        <v>0</v>
      </c>
      <c r="J19" s="15" t="e">
        <f>IF(AND($J$2="Y",L19&gt;0,OR(AND(H19=1,#REF!=10),AND(H19=2,#REF!=20),AND(H19=3,#REF!=30),AND(H19=4,H37=40),AND(H19=5,H46=50),AND(H19=6,H55=60),AND(H19=7,H64=70),AND(H19=8,H73=80),AND(H19=9,H82=90),AND(H19=10,H91=100))),VLOOKUP(L19-1,SortLookup!$A$13:$B$16,2,FALSE),"")</f>
        <v>#REF!</v>
      </c>
      <c r="K19" s="14" t="str">
        <f>IF(ISNA(VLOOKUP(F19,SortLookup!$A$1:$B$5,2,FALSE))," ",VLOOKUP(F19,SortLookup!$A$1:$B$5,2,FALSE))</f>
        <v xml:space="preserve"> </v>
      </c>
      <c r="L19" s="19" t="str">
        <f>IF(ISNA(VLOOKUP(G19,SortLookup!$A$7:$B$11,2,FALSE))," ",VLOOKUP(G19,SortLookup!$A$7:$B$11,2,FALSE))</f>
        <v xml:space="preserve"> </v>
      </c>
      <c r="M19" s="33">
        <f t="shared" si="1"/>
        <v>176.3</v>
      </c>
      <c r="N19" s="34">
        <f t="shared" si="2"/>
        <v>132.80000000000001</v>
      </c>
      <c r="O19" s="7">
        <f t="shared" si="3"/>
        <v>20</v>
      </c>
      <c r="P19" s="37">
        <f t="shared" si="4"/>
        <v>23.5</v>
      </c>
      <c r="Q19" s="38">
        <f t="shared" si="5"/>
        <v>47</v>
      </c>
      <c r="R19" s="20">
        <v>10.99</v>
      </c>
      <c r="S19" s="1"/>
      <c r="T19" s="1"/>
      <c r="U19" s="1"/>
      <c r="V19" s="1"/>
      <c r="W19" s="1"/>
      <c r="X19" s="1"/>
      <c r="Y19" s="2">
        <v>11</v>
      </c>
      <c r="Z19" s="2"/>
      <c r="AA19" s="2">
        <v>1</v>
      </c>
      <c r="AB19" s="2"/>
      <c r="AC19" s="21"/>
      <c r="AD19" s="6">
        <f t="shared" si="6"/>
        <v>10.99</v>
      </c>
      <c r="AE19" s="16">
        <f t="shared" si="7"/>
        <v>5.5</v>
      </c>
      <c r="AF19" s="5">
        <f t="shared" si="8"/>
        <v>5</v>
      </c>
      <c r="AG19" s="17">
        <f t="shared" si="9"/>
        <v>21.49</v>
      </c>
      <c r="AH19" s="20">
        <v>34.700000000000003</v>
      </c>
      <c r="AI19" s="1"/>
      <c r="AJ19" s="1"/>
      <c r="AK19" s="1"/>
      <c r="AL19" s="2">
        <v>11</v>
      </c>
      <c r="AM19" s="2"/>
      <c r="AN19" s="2"/>
      <c r="AO19" s="2"/>
      <c r="AP19" s="2"/>
      <c r="AQ19" s="6">
        <f t="shared" si="10"/>
        <v>34.700000000000003</v>
      </c>
      <c r="AR19" s="16">
        <f t="shared" si="11"/>
        <v>5.5</v>
      </c>
      <c r="AS19" s="5">
        <f t="shared" si="12"/>
        <v>0</v>
      </c>
      <c r="AT19" s="17">
        <f t="shared" si="13"/>
        <v>40.200000000000003</v>
      </c>
      <c r="AU19" s="20">
        <v>24.04</v>
      </c>
      <c r="AV19" s="1"/>
      <c r="AW19" s="1"/>
      <c r="AX19" s="2">
        <v>9</v>
      </c>
      <c r="AY19" s="2"/>
      <c r="AZ19" s="2"/>
      <c r="BA19" s="2"/>
      <c r="BB19" s="2"/>
      <c r="BC19" s="6">
        <f t="shared" si="14"/>
        <v>24.04</v>
      </c>
      <c r="BD19" s="16">
        <f t="shared" si="15"/>
        <v>4.5</v>
      </c>
      <c r="BE19" s="5">
        <f t="shared" si="16"/>
        <v>0</v>
      </c>
      <c r="BF19" s="17">
        <f t="shared" si="17"/>
        <v>28.54</v>
      </c>
      <c r="BG19" s="20">
        <v>29.82</v>
      </c>
      <c r="BH19" s="1"/>
      <c r="BI19" s="1"/>
      <c r="BJ19" s="2"/>
      <c r="BK19" s="2"/>
      <c r="BL19" s="2"/>
      <c r="BM19" s="2"/>
      <c r="BN19" s="2"/>
      <c r="BO19" s="6">
        <f t="shared" si="18"/>
        <v>29.82</v>
      </c>
      <c r="BP19" s="16">
        <f t="shared" si="19"/>
        <v>0</v>
      </c>
      <c r="BQ19" s="5">
        <f t="shared" si="20"/>
        <v>0</v>
      </c>
      <c r="BR19" s="17">
        <f t="shared" si="21"/>
        <v>29.82</v>
      </c>
      <c r="BS19" s="20">
        <v>33.25</v>
      </c>
      <c r="BT19" s="1"/>
      <c r="BU19" s="1"/>
      <c r="BV19" s="2">
        <v>16</v>
      </c>
      <c r="BW19" s="2"/>
      <c r="BX19" s="2">
        <v>1</v>
      </c>
      <c r="BY19" s="2">
        <v>2</v>
      </c>
      <c r="BZ19" s="2"/>
      <c r="CA19" s="6">
        <f t="shared" si="22"/>
        <v>33.25</v>
      </c>
      <c r="CB19" s="16">
        <f t="shared" si="23"/>
        <v>8</v>
      </c>
      <c r="CC19" s="5">
        <f t="shared" si="24"/>
        <v>15</v>
      </c>
      <c r="CD19" s="17">
        <f t="shared" si="25"/>
        <v>56.25</v>
      </c>
      <c r="CE19" s="20"/>
      <c r="CF19" s="1"/>
      <c r="CG19" s="2"/>
      <c r="CH19" s="2"/>
      <c r="CI19" s="2"/>
      <c r="CJ19" s="2"/>
      <c r="CK19" s="2"/>
      <c r="CL19" s="6">
        <f t="shared" si="26"/>
        <v>0</v>
      </c>
      <c r="CM19" s="16">
        <f t="shared" si="27"/>
        <v>0</v>
      </c>
      <c r="CN19" s="5">
        <f t="shared" si="28"/>
        <v>0</v>
      </c>
      <c r="CO19" s="17">
        <f t="shared" si="29"/>
        <v>0</v>
      </c>
      <c r="CP19" s="20"/>
      <c r="CQ19" s="1"/>
      <c r="CR19" s="2"/>
      <c r="CS19" s="2"/>
      <c r="CT19" s="2"/>
      <c r="CU19" s="2"/>
      <c r="CV19" s="2"/>
      <c r="CW19" s="6">
        <f t="shared" si="30"/>
        <v>0</v>
      </c>
      <c r="CX19" s="16">
        <f t="shared" si="31"/>
        <v>0</v>
      </c>
      <c r="CY19" s="5">
        <f t="shared" si="32"/>
        <v>0</v>
      </c>
      <c r="CZ19" s="17">
        <f t="shared" si="33"/>
        <v>0</v>
      </c>
      <c r="DA19" s="20"/>
      <c r="DB19" s="1"/>
      <c r="DC19" s="2"/>
      <c r="DD19" s="2"/>
      <c r="DE19" s="2"/>
      <c r="DF19" s="2"/>
      <c r="DG19" s="2"/>
      <c r="DH19" s="6">
        <f t="shared" si="34"/>
        <v>0</v>
      </c>
      <c r="DI19" s="16">
        <f t="shared" si="35"/>
        <v>0</v>
      </c>
      <c r="DJ19" s="5">
        <f t="shared" si="36"/>
        <v>0</v>
      </c>
      <c r="DK19" s="17">
        <f t="shared" si="37"/>
        <v>0</v>
      </c>
    </row>
    <row r="20" spans="1:115" x14ac:dyDescent="0.25">
      <c r="A20" s="22">
        <v>18</v>
      </c>
      <c r="B20" s="49" t="s">
        <v>102</v>
      </c>
      <c r="C20" s="48"/>
      <c r="D20" s="48"/>
      <c r="E20" s="48"/>
      <c r="F20" s="48"/>
      <c r="G20" s="65">
        <v>6</v>
      </c>
      <c r="H20" s="18" t="str">
        <f>IF(AND(OR($H$2="Y",$J$2="Y"),K20&lt;5,L20&lt;5),IF(AND(K20=#REF!,L20=#REF!),#REF!+1,1),"")</f>
        <v/>
      </c>
      <c r="I20" s="54">
        <f t="shared" si="0"/>
        <v>1</v>
      </c>
      <c r="J20" s="15" t="e">
        <f>IF(AND($J$2="Y",L20&gt;0,OR(AND(H20=1,#REF!=10),AND(H20=2,#REF!=20),AND(H20=3,#REF!=30),AND(H20=4,H40=40),AND(H20=5,H49=50),AND(H20=6,H58=60),AND(H20=7,H67=70),AND(H20=8,H76=80),AND(H20=9,H85=90),AND(H20=10,H94=100))),VLOOKUP(L20-1,SortLookup!$A$13:$B$16,2,FALSE),"")</f>
        <v>#REF!</v>
      </c>
      <c r="K20" s="14" t="str">
        <f>IF(ISNA(VLOOKUP(F20,SortLookup!$A$1:$B$5,2,FALSE))," ",VLOOKUP(F20,SortLookup!$A$1:$B$5,2,FALSE))</f>
        <v xml:space="preserve"> </v>
      </c>
      <c r="L20" s="19" t="str">
        <f>IF(ISNA(VLOOKUP(G20,SortLookup!$A$7:$B$11,2,FALSE))," ",VLOOKUP(G20,SortLookup!$A$7:$B$11,2,FALSE))</f>
        <v xml:space="preserve"> </v>
      </c>
      <c r="M20" s="33">
        <f t="shared" si="1"/>
        <v>191.15</v>
      </c>
      <c r="N20" s="34">
        <f t="shared" si="2"/>
        <v>149.15</v>
      </c>
      <c r="O20" s="7">
        <f t="shared" si="3"/>
        <v>28</v>
      </c>
      <c r="P20" s="37">
        <f t="shared" si="4"/>
        <v>14</v>
      </c>
      <c r="Q20" s="38">
        <f t="shared" si="5"/>
        <v>28</v>
      </c>
      <c r="R20" s="20">
        <v>13.56</v>
      </c>
      <c r="S20" s="1"/>
      <c r="T20" s="1"/>
      <c r="U20" s="1"/>
      <c r="V20" s="1"/>
      <c r="W20" s="1"/>
      <c r="X20" s="1"/>
      <c r="Y20" s="2"/>
      <c r="Z20" s="2"/>
      <c r="AA20" s="2"/>
      <c r="AB20" s="2">
        <v>1</v>
      </c>
      <c r="AC20" s="21"/>
      <c r="AD20" s="6">
        <f t="shared" si="6"/>
        <v>13.56</v>
      </c>
      <c r="AE20" s="16">
        <f t="shared" si="7"/>
        <v>0</v>
      </c>
      <c r="AF20" s="5">
        <f t="shared" si="8"/>
        <v>5</v>
      </c>
      <c r="AG20" s="17">
        <f t="shared" si="9"/>
        <v>18.559999999999999</v>
      </c>
      <c r="AH20" s="20">
        <v>41.03</v>
      </c>
      <c r="AI20" s="1"/>
      <c r="AJ20" s="1"/>
      <c r="AK20" s="1"/>
      <c r="AL20" s="2">
        <v>4</v>
      </c>
      <c r="AM20" s="2"/>
      <c r="AN20" s="2"/>
      <c r="AO20" s="2"/>
      <c r="AP20" s="2"/>
      <c r="AQ20" s="6">
        <f t="shared" si="10"/>
        <v>41.03</v>
      </c>
      <c r="AR20" s="16">
        <f t="shared" si="11"/>
        <v>2</v>
      </c>
      <c r="AS20" s="5">
        <f t="shared" si="12"/>
        <v>0</v>
      </c>
      <c r="AT20" s="17">
        <f t="shared" si="13"/>
        <v>43.03</v>
      </c>
      <c r="AU20" s="20">
        <v>32.85</v>
      </c>
      <c r="AV20" s="1"/>
      <c r="AW20" s="1"/>
      <c r="AX20" s="2">
        <v>14</v>
      </c>
      <c r="AY20" s="2">
        <v>1</v>
      </c>
      <c r="AZ20" s="2"/>
      <c r="BA20" s="2"/>
      <c r="BB20" s="2"/>
      <c r="BC20" s="6">
        <f t="shared" si="14"/>
        <v>32.85</v>
      </c>
      <c r="BD20" s="16">
        <f t="shared" si="15"/>
        <v>7</v>
      </c>
      <c r="BE20" s="5">
        <f t="shared" si="16"/>
        <v>3</v>
      </c>
      <c r="BF20" s="17">
        <f t="shared" si="17"/>
        <v>42.85</v>
      </c>
      <c r="BG20" s="20">
        <v>26.88</v>
      </c>
      <c r="BH20" s="1"/>
      <c r="BI20" s="1"/>
      <c r="BJ20" s="2"/>
      <c r="BK20" s="2"/>
      <c r="BL20" s="2"/>
      <c r="BM20" s="2">
        <v>3</v>
      </c>
      <c r="BN20" s="2"/>
      <c r="BO20" s="6">
        <f t="shared" si="18"/>
        <v>26.88</v>
      </c>
      <c r="BP20" s="16">
        <f t="shared" si="19"/>
        <v>0</v>
      </c>
      <c r="BQ20" s="5">
        <f t="shared" si="20"/>
        <v>15</v>
      </c>
      <c r="BR20" s="17">
        <f t="shared" si="21"/>
        <v>41.88</v>
      </c>
      <c r="BS20" s="20">
        <v>34.83</v>
      </c>
      <c r="BT20" s="1"/>
      <c r="BU20" s="1"/>
      <c r="BV20" s="2">
        <v>10</v>
      </c>
      <c r="BW20" s="2"/>
      <c r="BX20" s="2">
        <v>1</v>
      </c>
      <c r="BY20" s="2"/>
      <c r="BZ20" s="2"/>
      <c r="CA20" s="6">
        <f t="shared" si="22"/>
        <v>34.83</v>
      </c>
      <c r="CB20" s="16">
        <f t="shared" si="23"/>
        <v>5</v>
      </c>
      <c r="CC20" s="5">
        <f t="shared" si="24"/>
        <v>5</v>
      </c>
      <c r="CD20" s="17">
        <f t="shared" si="25"/>
        <v>44.83</v>
      </c>
      <c r="CE20" s="20"/>
      <c r="CF20" s="1"/>
      <c r="CG20" s="2"/>
      <c r="CH20" s="2"/>
      <c r="CI20" s="2"/>
      <c r="CJ20" s="2"/>
      <c r="CK20" s="2"/>
      <c r="CL20" s="6">
        <f t="shared" si="26"/>
        <v>0</v>
      </c>
      <c r="CM20" s="16">
        <f t="shared" si="27"/>
        <v>0</v>
      </c>
      <c r="CN20" s="5">
        <f t="shared" si="28"/>
        <v>0</v>
      </c>
      <c r="CO20" s="17">
        <f t="shared" si="29"/>
        <v>0</v>
      </c>
      <c r="CP20" s="20"/>
      <c r="CQ20" s="1"/>
      <c r="CR20" s="2"/>
      <c r="CS20" s="2"/>
      <c r="CT20" s="2"/>
      <c r="CU20" s="2"/>
      <c r="CV20" s="2"/>
      <c r="CW20" s="6">
        <f t="shared" si="30"/>
        <v>0</v>
      </c>
      <c r="CX20" s="16">
        <f t="shared" si="31"/>
        <v>0</v>
      </c>
      <c r="CY20" s="5">
        <f t="shared" si="32"/>
        <v>0</v>
      </c>
      <c r="CZ20" s="17">
        <f t="shared" si="33"/>
        <v>0</v>
      </c>
      <c r="DA20" s="20"/>
      <c r="DB20" s="1"/>
      <c r="DC20" s="2"/>
      <c r="DD20" s="2"/>
      <c r="DE20" s="2"/>
      <c r="DF20" s="2"/>
      <c r="DG20" s="2"/>
      <c r="DH20" s="6">
        <f t="shared" si="34"/>
        <v>0</v>
      </c>
      <c r="DI20" s="16">
        <f t="shared" si="35"/>
        <v>0</v>
      </c>
      <c r="DJ20" s="5">
        <f t="shared" si="36"/>
        <v>0</v>
      </c>
      <c r="DK20" s="17">
        <f t="shared" si="37"/>
        <v>0</v>
      </c>
    </row>
    <row r="21" spans="1:115" x14ac:dyDescent="0.25">
      <c r="A21" s="22">
        <v>19</v>
      </c>
      <c r="B21" s="49" t="s">
        <v>101</v>
      </c>
      <c r="C21" s="48"/>
      <c r="D21" s="48"/>
      <c r="E21" s="48"/>
      <c r="F21" s="48"/>
      <c r="G21" s="65">
        <v>18</v>
      </c>
      <c r="H21" s="18" t="str">
        <f>IF(AND(OR($H$2="Y",$J$2="Y"),K21&lt;5,L21&lt;5),IF(AND(K21=#REF!,L21=#REF!),#REF!+1,1),"")</f>
        <v/>
      </c>
      <c r="I21" s="54">
        <f t="shared" si="0"/>
        <v>3</v>
      </c>
      <c r="J21" s="15" t="e">
        <f>IF(AND($J$2="Y",L21&gt;0,OR(AND(H21=1,#REF!=10),AND(H21=2,#REF!=20),AND(H21=3,#REF!=30),AND(H21=4,H42=40),AND(H21=5,H51=50),AND(H21=6,H60=60),AND(H21=7,H69=70),AND(H21=8,H78=80),AND(H21=9,H87=90),AND(H21=10,H96=100))),VLOOKUP(L21-1,SortLookup!$A$13:$B$16,2,FALSE),"")</f>
        <v>#REF!</v>
      </c>
      <c r="K21" s="14" t="str">
        <f>IF(ISNA(VLOOKUP(F21,SortLookup!$A$1:$B$5,2,FALSE))," ",VLOOKUP(F21,SortLookup!$A$1:$B$5,2,FALSE))</f>
        <v xml:space="preserve"> </v>
      </c>
      <c r="L21" s="19" t="str">
        <f>IF(ISNA(VLOOKUP(G21,SortLookup!$A$7:$B$11,2,FALSE))," ",VLOOKUP(G21,SortLookup!$A$7:$B$11,2,FALSE))</f>
        <v xml:space="preserve"> </v>
      </c>
      <c r="M21" s="33">
        <f t="shared" si="1"/>
        <v>322.73</v>
      </c>
      <c r="N21" s="34">
        <f t="shared" si="2"/>
        <v>270.73</v>
      </c>
      <c r="O21" s="7">
        <f t="shared" si="3"/>
        <v>29</v>
      </c>
      <c r="P21" s="37">
        <f t="shared" si="4"/>
        <v>23</v>
      </c>
      <c r="Q21" s="38">
        <f t="shared" si="5"/>
        <v>46</v>
      </c>
      <c r="R21" s="20">
        <v>16.89</v>
      </c>
      <c r="S21" s="1"/>
      <c r="T21" s="1"/>
      <c r="U21" s="1"/>
      <c r="V21" s="1"/>
      <c r="W21" s="1"/>
      <c r="X21" s="1"/>
      <c r="Y21" s="2">
        <v>3</v>
      </c>
      <c r="Z21" s="2"/>
      <c r="AA21" s="2"/>
      <c r="AB21" s="2"/>
      <c r="AC21" s="21"/>
      <c r="AD21" s="6">
        <f t="shared" si="6"/>
        <v>16.89</v>
      </c>
      <c r="AE21" s="16">
        <f t="shared" si="7"/>
        <v>1.5</v>
      </c>
      <c r="AF21" s="5">
        <f t="shared" si="8"/>
        <v>0</v>
      </c>
      <c r="AG21" s="17">
        <f t="shared" si="9"/>
        <v>18.39</v>
      </c>
      <c r="AH21" s="20">
        <v>78.02</v>
      </c>
      <c r="AI21" s="1"/>
      <c r="AJ21" s="1"/>
      <c r="AK21" s="1"/>
      <c r="AL21" s="2">
        <v>2</v>
      </c>
      <c r="AM21" s="2">
        <v>1</v>
      </c>
      <c r="AN21" s="2"/>
      <c r="AO21" s="2"/>
      <c r="AP21" s="2"/>
      <c r="AQ21" s="6">
        <f t="shared" si="10"/>
        <v>78.02</v>
      </c>
      <c r="AR21" s="16">
        <f t="shared" si="11"/>
        <v>1</v>
      </c>
      <c r="AS21" s="5">
        <f t="shared" si="12"/>
        <v>3</v>
      </c>
      <c r="AT21" s="17">
        <f t="shared" si="13"/>
        <v>82.02</v>
      </c>
      <c r="AU21" s="20">
        <v>38.700000000000003</v>
      </c>
      <c r="AV21" s="1"/>
      <c r="AW21" s="1"/>
      <c r="AX21" s="2">
        <v>23</v>
      </c>
      <c r="AY21" s="2">
        <v>1</v>
      </c>
      <c r="AZ21" s="2"/>
      <c r="BA21" s="2"/>
      <c r="BB21" s="2"/>
      <c r="BC21" s="6">
        <f t="shared" si="14"/>
        <v>38.700000000000003</v>
      </c>
      <c r="BD21" s="16">
        <f t="shared" si="15"/>
        <v>11.5</v>
      </c>
      <c r="BE21" s="5">
        <f t="shared" si="16"/>
        <v>3</v>
      </c>
      <c r="BF21" s="17">
        <f t="shared" si="17"/>
        <v>53.2</v>
      </c>
      <c r="BG21" s="20">
        <v>86.68</v>
      </c>
      <c r="BH21" s="1"/>
      <c r="BI21" s="1"/>
      <c r="BJ21" s="2"/>
      <c r="BK21" s="2"/>
      <c r="BL21" s="2"/>
      <c r="BM21" s="2">
        <v>3</v>
      </c>
      <c r="BN21" s="2"/>
      <c r="BO21" s="6">
        <f t="shared" si="18"/>
        <v>86.68</v>
      </c>
      <c r="BP21" s="16">
        <f t="shared" si="19"/>
        <v>0</v>
      </c>
      <c r="BQ21" s="5">
        <f t="shared" si="20"/>
        <v>15</v>
      </c>
      <c r="BR21" s="17">
        <f t="shared" si="21"/>
        <v>101.68</v>
      </c>
      <c r="BS21" s="20">
        <v>50.44</v>
      </c>
      <c r="BT21" s="1"/>
      <c r="BU21" s="1"/>
      <c r="BV21" s="2">
        <v>18</v>
      </c>
      <c r="BW21" s="2">
        <v>1</v>
      </c>
      <c r="BX21" s="2"/>
      <c r="BY21" s="2">
        <v>1</v>
      </c>
      <c r="BZ21" s="2"/>
      <c r="CA21" s="6">
        <f t="shared" si="22"/>
        <v>50.44</v>
      </c>
      <c r="CB21" s="16">
        <f t="shared" si="23"/>
        <v>9</v>
      </c>
      <c r="CC21" s="5">
        <f t="shared" si="24"/>
        <v>8</v>
      </c>
      <c r="CD21" s="17">
        <f t="shared" si="25"/>
        <v>67.44</v>
      </c>
      <c r="CE21" s="20"/>
      <c r="CF21" s="1"/>
      <c r="CG21" s="2"/>
      <c r="CH21" s="2"/>
      <c r="CI21" s="2"/>
      <c r="CJ21" s="2"/>
      <c r="CK21" s="2"/>
      <c r="CL21" s="6">
        <f t="shared" si="26"/>
        <v>0</v>
      </c>
      <c r="CM21" s="16">
        <f t="shared" si="27"/>
        <v>0</v>
      </c>
      <c r="CN21" s="5">
        <f t="shared" si="28"/>
        <v>0</v>
      </c>
      <c r="CO21" s="17">
        <f t="shared" si="29"/>
        <v>0</v>
      </c>
      <c r="CP21" s="20"/>
      <c r="CQ21" s="1"/>
      <c r="CR21" s="2"/>
      <c r="CS21" s="2"/>
      <c r="CT21" s="2"/>
      <c r="CU21" s="2"/>
      <c r="CV21" s="2"/>
      <c r="CW21" s="6">
        <f t="shared" si="30"/>
        <v>0</v>
      </c>
      <c r="CX21" s="16">
        <f t="shared" si="31"/>
        <v>0</v>
      </c>
      <c r="CY21" s="5">
        <f t="shared" si="32"/>
        <v>0</v>
      </c>
      <c r="CZ21" s="17">
        <f t="shared" si="33"/>
        <v>0</v>
      </c>
      <c r="DA21" s="20"/>
      <c r="DB21" s="1"/>
      <c r="DC21" s="2"/>
      <c r="DD21" s="2"/>
      <c r="DE21" s="2"/>
      <c r="DF21" s="2"/>
      <c r="DG21" s="2"/>
      <c r="DH21" s="6">
        <f t="shared" si="34"/>
        <v>0</v>
      </c>
      <c r="DI21" s="16">
        <f t="shared" si="35"/>
        <v>0</v>
      </c>
      <c r="DJ21" s="5">
        <f t="shared" si="36"/>
        <v>0</v>
      </c>
      <c r="DK21" s="17">
        <f t="shared" si="37"/>
        <v>0</v>
      </c>
    </row>
    <row r="22" spans="1:115" x14ac:dyDescent="0.25">
      <c r="A22" s="22">
        <v>20</v>
      </c>
      <c r="B22" s="49" t="s">
        <v>103</v>
      </c>
      <c r="C22" s="48"/>
      <c r="D22" s="48"/>
      <c r="E22" s="48"/>
      <c r="F22" s="48"/>
      <c r="G22" s="65" t="s">
        <v>106</v>
      </c>
      <c r="H22" s="18" t="str">
        <f>IF(AND(OR($H$2="Y",$J$2="Y"),K22&lt;5,L22&lt;5),IF(AND(K22=#REF!,L22=#REF!),#REF!+1,1),"")</f>
        <v/>
      </c>
      <c r="I22" s="54">
        <f t="shared" ref="I22:I24" si="38">Z22+AM22+AY22+BK22+BW22+CH22+CS22+DD22</f>
        <v>0</v>
      </c>
      <c r="J22" s="15" t="e">
        <f>IF(AND($J$2="Y",L22&gt;0,OR(AND(H22=1,#REF!=10),AND(H22=2,#REF!=20),AND(H22=3,#REF!=30),AND(H22=4,H43=40),AND(H22=5,H52=50),AND(H22=6,H61=60),AND(H22=7,H70=70),AND(H22=8,H79=80),AND(H22=9,H88=90),AND(H22=10,H97=100))),VLOOKUP(L22-1,SortLookup!$A$13:$B$16,2,FALSE),"")</f>
        <v>#REF!</v>
      </c>
      <c r="K22" s="14" t="str">
        <f>IF(ISNA(VLOOKUP(F22,SortLookup!$A$1:$B$5,2,FALSE))," ",VLOOKUP(F22,SortLookup!$A$1:$B$5,2,FALSE))</f>
        <v xml:space="preserve"> </v>
      </c>
      <c r="L22" s="19" t="str">
        <f>IF(ISNA(VLOOKUP(G22,SortLookup!$A$7:$B$11,2,FALSE))," ",VLOOKUP(G22,SortLookup!$A$7:$B$11,2,FALSE))</f>
        <v xml:space="preserve"> </v>
      </c>
      <c r="M22" s="33">
        <f t="shared" ref="M22:M24" si="39">N22+O22+P22</f>
        <v>0</v>
      </c>
      <c r="N22" s="34">
        <f t="shared" ref="N22:N24" si="40">AD22+AQ22+BC22+BO22+CA22+CL22+CW22+DH22</f>
        <v>0</v>
      </c>
      <c r="O22" s="7">
        <f t="shared" ref="O22:O24" si="41">AF22+AS22+BE22+BQ22+CC22+CN22+CY22+DJ22</f>
        <v>0</v>
      </c>
      <c r="P22" s="37">
        <f t="shared" ref="P22:P24" si="42">Q22/2</f>
        <v>0</v>
      </c>
      <c r="Q22" s="38">
        <f t="shared" ref="Q22:Q24" si="43">Y22+AL22+AX22+BJ22+BV22+CG22+CR22+DC22</f>
        <v>0</v>
      </c>
      <c r="R22" s="20"/>
      <c r="S22" s="1"/>
      <c r="T22" s="1"/>
      <c r="U22" s="1"/>
      <c r="V22" s="1"/>
      <c r="W22" s="1"/>
      <c r="X22" s="1"/>
      <c r="Y22" s="2"/>
      <c r="Z22" s="2"/>
      <c r="AA22" s="2"/>
      <c r="AB22" s="2"/>
      <c r="AC22" s="21"/>
      <c r="AD22" s="6">
        <f t="shared" ref="AD22:AD24" si="44">R22+S22+T22+U22+V22+W22+X22</f>
        <v>0</v>
      </c>
      <c r="AE22" s="16">
        <f t="shared" ref="AE22:AE24" si="45">Y22/2</f>
        <v>0</v>
      </c>
      <c r="AF22" s="5">
        <f t="shared" ref="AF22:AF24" si="46">(Z22*3)+(AA22*5)+(AB22*5)+(AC22*20)</f>
        <v>0</v>
      </c>
      <c r="AG22" s="17">
        <f t="shared" ref="AG22:AG24" si="47">AD22+AE22+AF22</f>
        <v>0</v>
      </c>
      <c r="AH22" s="20"/>
      <c r="AI22" s="1"/>
      <c r="AJ22" s="1"/>
      <c r="AK22" s="1"/>
      <c r="AL22" s="2"/>
      <c r="AM22" s="2"/>
      <c r="AN22" s="2"/>
      <c r="AO22" s="2"/>
      <c r="AP22" s="2"/>
      <c r="AQ22" s="6">
        <f t="shared" ref="AQ22:AQ24" si="48">AI22+AJ22+AH22</f>
        <v>0</v>
      </c>
      <c r="AR22" s="16">
        <f t="shared" ref="AR22:AR24" si="49">AL22/2</f>
        <v>0</v>
      </c>
      <c r="AS22" s="5">
        <f t="shared" ref="AS22:AS24" si="50">(AM22*3)+(AN22*5)+(AO22*5)+(AP22*20)</f>
        <v>0</v>
      </c>
      <c r="AT22" s="17">
        <f t="shared" ref="AT22:AT24" si="51">AQ22+AR22+AS22</f>
        <v>0</v>
      </c>
      <c r="AU22" s="20"/>
      <c r="AV22" s="1"/>
      <c r="AW22" s="1"/>
      <c r="AX22" s="2"/>
      <c r="AY22" s="2"/>
      <c r="AZ22" s="2"/>
      <c r="BA22" s="2"/>
      <c r="BB22" s="2"/>
      <c r="BC22" s="6">
        <f t="shared" ref="BC22:BC24" si="52">AU22+AV22+AW22</f>
        <v>0</v>
      </c>
      <c r="BD22" s="16">
        <f t="shared" ref="BD22:BD24" si="53">AX22/2</f>
        <v>0</v>
      </c>
      <c r="BE22" s="5">
        <f t="shared" ref="BE22:BE24" si="54">(AY22*3)+(AZ22*5)+(BA22*5)+(BB22*20)</f>
        <v>0</v>
      </c>
      <c r="BF22" s="17">
        <f t="shared" ref="BF22:BF24" si="55">BC22+BD22+BE22</f>
        <v>0</v>
      </c>
      <c r="BG22" s="20"/>
      <c r="BH22" s="1"/>
      <c r="BI22" s="1"/>
      <c r="BJ22" s="2"/>
      <c r="BK22" s="2"/>
      <c r="BL22" s="2"/>
      <c r="BM22" s="2"/>
      <c r="BN22" s="2"/>
      <c r="BO22" s="6">
        <f t="shared" ref="BO22:BO24" si="56">BG22+BH22+BI22</f>
        <v>0</v>
      </c>
      <c r="BP22" s="16">
        <f t="shared" ref="BP22:BP24" si="57">BJ22/2</f>
        <v>0</v>
      </c>
      <c r="BQ22" s="5">
        <f t="shared" ref="BQ22:BQ24" si="58">(BK22*3)+(BL22*5)+(BM22*5)+(BN22*20)</f>
        <v>0</v>
      </c>
      <c r="BR22" s="17">
        <f t="shared" ref="BR22:BR24" si="59">BO22+BP22+BQ22</f>
        <v>0</v>
      </c>
      <c r="BS22" s="20"/>
      <c r="BT22" s="1"/>
      <c r="BU22" s="1"/>
      <c r="BV22" s="2"/>
      <c r="BW22" s="2"/>
      <c r="BX22" s="2"/>
      <c r="BY22" s="2"/>
      <c r="BZ22" s="2"/>
      <c r="CA22" s="6">
        <f t="shared" ref="CA22:CA24" si="60">BS22+BT22+BU22</f>
        <v>0</v>
      </c>
      <c r="CB22" s="16">
        <f t="shared" ref="CB22:CB24" si="61">BV22/2</f>
        <v>0</v>
      </c>
      <c r="CC22" s="5">
        <f t="shared" ref="CC22:CC24" si="62">(BW22*3)+(BX22*5)+(BY22*5)+(BZ22*20)</f>
        <v>0</v>
      </c>
      <c r="CD22" s="17">
        <f t="shared" ref="CD22:CD24" si="63">CA22+CB22+CC22</f>
        <v>0</v>
      </c>
      <c r="CE22" s="20"/>
      <c r="CF22" s="1"/>
      <c r="CG22" s="2"/>
      <c r="CH22" s="2"/>
      <c r="CI22" s="2"/>
      <c r="CJ22" s="2"/>
      <c r="CK22" s="2"/>
      <c r="CL22" s="6">
        <f t="shared" ref="CL22:CL24" si="64">CE22+CF22</f>
        <v>0</v>
      </c>
      <c r="CM22" s="16">
        <f t="shared" ref="CM22:CM24" si="65">CG22/2</f>
        <v>0</v>
      </c>
      <c r="CN22" s="5">
        <f t="shared" ref="CN22:CN24" si="66">(CH22*3)+(CI22*5)+(CJ22*5)+(CK22*20)</f>
        <v>0</v>
      </c>
      <c r="CO22" s="17">
        <f t="shared" ref="CO22:CO24" si="67">CL22+CM22+CN22</f>
        <v>0</v>
      </c>
      <c r="CP22" s="20"/>
      <c r="CQ22" s="1"/>
      <c r="CR22" s="2"/>
      <c r="CS22" s="2"/>
      <c r="CT22" s="2"/>
      <c r="CU22" s="2"/>
      <c r="CV22" s="2"/>
      <c r="CW22" s="6">
        <f t="shared" ref="CW22:CW24" si="68">CP22+CQ22</f>
        <v>0</v>
      </c>
      <c r="CX22" s="16">
        <f t="shared" ref="CX22:CX24" si="69">CR22/2</f>
        <v>0</v>
      </c>
      <c r="CY22" s="5">
        <f t="shared" ref="CY22:CY24" si="70">(CS22*3)+(CT22*5)+(CU22*5)+(CV22*20)</f>
        <v>0</v>
      </c>
      <c r="CZ22" s="17">
        <f t="shared" ref="CZ22:CZ24" si="71">CW22+CX22+CY22</f>
        <v>0</v>
      </c>
      <c r="DA22" s="20"/>
      <c r="DB22" s="1"/>
      <c r="DC22" s="2"/>
      <c r="DD22" s="2"/>
      <c r="DE22" s="2"/>
      <c r="DF22" s="2"/>
      <c r="DG22" s="2"/>
      <c r="DH22" s="6">
        <f t="shared" ref="DH22:DH24" si="72">DA22+DB22</f>
        <v>0</v>
      </c>
      <c r="DI22" s="16">
        <f t="shared" ref="DI22:DI24" si="73">DC22/2</f>
        <v>0</v>
      </c>
      <c r="DJ22" s="5">
        <f t="shared" ref="DJ22:DJ24" si="74">(DD22*3)+(DE22*5)+(DF22*5)+(DG22*20)</f>
        <v>0</v>
      </c>
      <c r="DK22" s="17">
        <f t="shared" ref="DK22:DK24" si="75">DH22+DI22+DJ22</f>
        <v>0</v>
      </c>
    </row>
    <row r="23" spans="1:115" x14ac:dyDescent="0.25">
      <c r="A23" s="22">
        <v>21</v>
      </c>
      <c r="B23" s="49" t="s">
        <v>71</v>
      </c>
      <c r="C23" s="48"/>
      <c r="D23" s="48"/>
      <c r="E23" s="48"/>
      <c r="F23" s="48"/>
      <c r="G23" s="65"/>
      <c r="H23" s="18" t="str">
        <f>IF(AND(OR($H$2="Y",$J$2="Y"),K23&lt;5,L23&lt;5),IF(AND(K23=#REF!,L23=#REF!),#REF!+1,1),"")</f>
        <v/>
      </c>
      <c r="I23" s="54">
        <f t="shared" si="38"/>
        <v>0</v>
      </c>
      <c r="J23" s="15" t="e">
        <f>IF(AND($J$2="Y",L23&gt;0,OR(AND(H23=1,#REF!=10),AND(H23=2,#REF!=20),AND(H23=3,#REF!=30),AND(H23=4,H44=40),AND(H23=5,H53=50),AND(H23=6,H62=60),AND(H23=7,H71=70),AND(H23=8,H80=80),AND(H23=9,H89=90),AND(H23=10,H98=100))),VLOOKUP(L23-1,SortLookup!$A$13:$B$16,2,FALSE),"")</f>
        <v>#REF!</v>
      </c>
      <c r="K23" s="14" t="str">
        <f>IF(ISNA(VLOOKUP(F23,SortLookup!$A$1:$B$5,2,FALSE))," ",VLOOKUP(F23,SortLookup!$A$1:$B$5,2,FALSE))</f>
        <v xml:space="preserve"> </v>
      </c>
      <c r="L23" s="19" t="str">
        <f>IF(ISNA(VLOOKUP(G23,SortLookup!$A$7:$B$11,2,FALSE))," ",VLOOKUP(G23,SortLookup!$A$7:$B$11,2,FALSE))</f>
        <v xml:space="preserve"> </v>
      </c>
      <c r="M23" s="33">
        <f t="shared" si="39"/>
        <v>0</v>
      </c>
      <c r="N23" s="34">
        <f t="shared" si="40"/>
        <v>0</v>
      </c>
      <c r="O23" s="7">
        <f t="shared" si="41"/>
        <v>0</v>
      </c>
      <c r="P23" s="37">
        <f t="shared" si="42"/>
        <v>0</v>
      </c>
      <c r="Q23" s="38">
        <f t="shared" si="43"/>
        <v>0</v>
      </c>
      <c r="R23" s="20"/>
      <c r="S23" s="1"/>
      <c r="T23" s="1"/>
      <c r="U23" s="1"/>
      <c r="V23" s="1"/>
      <c r="W23" s="1"/>
      <c r="X23" s="1"/>
      <c r="Y23" s="2"/>
      <c r="Z23" s="2"/>
      <c r="AA23" s="2"/>
      <c r="AB23" s="2"/>
      <c r="AC23" s="21"/>
      <c r="AD23" s="6">
        <f t="shared" si="44"/>
        <v>0</v>
      </c>
      <c r="AE23" s="16">
        <f t="shared" si="45"/>
        <v>0</v>
      </c>
      <c r="AF23" s="5">
        <f t="shared" si="46"/>
        <v>0</v>
      </c>
      <c r="AG23" s="17">
        <f t="shared" si="47"/>
        <v>0</v>
      </c>
      <c r="AH23" s="20"/>
      <c r="AI23" s="1"/>
      <c r="AJ23" s="1"/>
      <c r="AK23" s="1"/>
      <c r="AL23" s="2"/>
      <c r="AM23" s="2"/>
      <c r="AN23" s="2"/>
      <c r="AO23" s="2"/>
      <c r="AP23" s="2"/>
      <c r="AQ23" s="6">
        <f t="shared" si="48"/>
        <v>0</v>
      </c>
      <c r="AR23" s="16">
        <f t="shared" si="49"/>
        <v>0</v>
      </c>
      <c r="AS23" s="5">
        <f t="shared" si="50"/>
        <v>0</v>
      </c>
      <c r="AT23" s="17">
        <f t="shared" si="51"/>
        <v>0</v>
      </c>
      <c r="AU23" s="20"/>
      <c r="AV23" s="1"/>
      <c r="AW23" s="1"/>
      <c r="AX23" s="2"/>
      <c r="AY23" s="2"/>
      <c r="AZ23" s="2"/>
      <c r="BA23" s="2"/>
      <c r="BB23" s="2"/>
      <c r="BC23" s="6">
        <f t="shared" si="52"/>
        <v>0</v>
      </c>
      <c r="BD23" s="16">
        <f t="shared" si="53"/>
        <v>0</v>
      </c>
      <c r="BE23" s="5">
        <f t="shared" si="54"/>
        <v>0</v>
      </c>
      <c r="BF23" s="17">
        <f t="shared" si="55"/>
        <v>0</v>
      </c>
      <c r="BG23" s="20"/>
      <c r="BH23" s="1"/>
      <c r="BI23" s="1"/>
      <c r="BJ23" s="2"/>
      <c r="BK23" s="2"/>
      <c r="BL23" s="2"/>
      <c r="BM23" s="2"/>
      <c r="BN23" s="2"/>
      <c r="BO23" s="6">
        <f t="shared" si="56"/>
        <v>0</v>
      </c>
      <c r="BP23" s="16">
        <f t="shared" si="57"/>
        <v>0</v>
      </c>
      <c r="BQ23" s="5">
        <f t="shared" si="58"/>
        <v>0</v>
      </c>
      <c r="BR23" s="17">
        <f t="shared" si="59"/>
        <v>0</v>
      </c>
      <c r="BS23" s="20"/>
      <c r="BT23" s="1"/>
      <c r="BU23" s="1"/>
      <c r="BV23" s="2"/>
      <c r="BW23" s="2"/>
      <c r="BX23" s="2"/>
      <c r="BY23" s="2"/>
      <c r="BZ23" s="2"/>
      <c r="CA23" s="6">
        <f t="shared" si="60"/>
        <v>0</v>
      </c>
      <c r="CB23" s="16">
        <f t="shared" si="61"/>
        <v>0</v>
      </c>
      <c r="CC23" s="5">
        <f t="shared" si="62"/>
        <v>0</v>
      </c>
      <c r="CD23" s="17">
        <f t="shared" si="63"/>
        <v>0</v>
      </c>
      <c r="CE23" s="20"/>
      <c r="CF23" s="1"/>
      <c r="CG23" s="2"/>
      <c r="CH23" s="2"/>
      <c r="CI23" s="2"/>
      <c r="CJ23" s="2"/>
      <c r="CK23" s="2"/>
      <c r="CL23" s="6">
        <f t="shared" si="64"/>
        <v>0</v>
      </c>
      <c r="CM23" s="16">
        <f t="shared" si="65"/>
        <v>0</v>
      </c>
      <c r="CN23" s="5">
        <f t="shared" si="66"/>
        <v>0</v>
      </c>
      <c r="CO23" s="17">
        <f t="shared" si="67"/>
        <v>0</v>
      </c>
      <c r="CP23" s="20"/>
      <c r="CQ23" s="1"/>
      <c r="CR23" s="2"/>
      <c r="CS23" s="2"/>
      <c r="CT23" s="2"/>
      <c r="CU23" s="2"/>
      <c r="CV23" s="2"/>
      <c r="CW23" s="6">
        <f t="shared" si="68"/>
        <v>0</v>
      </c>
      <c r="CX23" s="16">
        <f t="shared" si="69"/>
        <v>0</v>
      </c>
      <c r="CY23" s="5">
        <f t="shared" si="70"/>
        <v>0</v>
      </c>
      <c r="CZ23" s="17">
        <f t="shared" si="71"/>
        <v>0</v>
      </c>
      <c r="DA23" s="20"/>
      <c r="DB23" s="1"/>
      <c r="DC23" s="2"/>
      <c r="DD23" s="2"/>
      <c r="DE23" s="2"/>
      <c r="DF23" s="2"/>
      <c r="DG23" s="2"/>
      <c r="DH23" s="6">
        <f t="shared" si="72"/>
        <v>0</v>
      </c>
      <c r="DI23" s="16">
        <f t="shared" si="73"/>
        <v>0</v>
      </c>
      <c r="DJ23" s="5">
        <f t="shared" si="74"/>
        <v>0</v>
      </c>
      <c r="DK23" s="17">
        <f t="shared" si="75"/>
        <v>0</v>
      </c>
    </row>
    <row r="24" spans="1:115" x14ac:dyDescent="0.25">
      <c r="A24" s="22">
        <v>22</v>
      </c>
      <c r="B24" s="49" t="s">
        <v>90</v>
      </c>
      <c r="C24" s="48"/>
      <c r="D24" s="48"/>
      <c r="E24" s="48"/>
      <c r="F24" s="48"/>
      <c r="G24" s="65" t="s">
        <v>109</v>
      </c>
      <c r="H24" s="18" t="str">
        <f>IF(AND(OR($H$2="Y",$J$2="Y"),K24&lt;5,L24&lt;5),IF(AND(K24=#REF!,L24=#REF!),#REF!+1,1),"")</f>
        <v/>
      </c>
      <c r="I24" s="54">
        <f t="shared" si="38"/>
        <v>1</v>
      </c>
      <c r="J24" s="15" t="e">
        <f>IF(AND($J$2="Y",L24&gt;0,OR(AND(H24=1,#REF!=10),AND(H24=2,#REF!=20),AND(H24=3,#REF!=30),AND(H24=4,H45=40),AND(H24=5,H54=50),AND(H24=6,H63=60),AND(H24=7,H72=70),AND(H24=8,H81=80),AND(H24=9,H90=90),AND(H24=10,H99=100))),VLOOKUP(L24-1,SortLookup!$A$13:$B$16,2,FALSE),"")</f>
        <v>#REF!</v>
      </c>
      <c r="K24" s="14" t="str">
        <f>IF(ISNA(VLOOKUP(F24,SortLookup!$A$1:$B$5,2,FALSE))," ",VLOOKUP(F24,SortLookup!$A$1:$B$5,2,FALSE))</f>
        <v xml:space="preserve"> </v>
      </c>
      <c r="L24" s="19" t="str">
        <f>IF(ISNA(VLOOKUP(G24,SortLookup!$A$7:$B$11,2,FALSE))," ",VLOOKUP(G24,SortLookup!$A$7:$B$11,2,FALSE))</f>
        <v xml:space="preserve"> </v>
      </c>
      <c r="M24" s="33">
        <f t="shared" si="39"/>
        <v>112.17</v>
      </c>
      <c r="N24" s="34">
        <f t="shared" si="40"/>
        <v>103.17</v>
      </c>
      <c r="O24" s="7">
        <f t="shared" si="41"/>
        <v>3</v>
      </c>
      <c r="P24" s="37">
        <f t="shared" si="42"/>
        <v>6</v>
      </c>
      <c r="Q24" s="38">
        <f t="shared" si="43"/>
        <v>12</v>
      </c>
      <c r="R24" s="20">
        <v>9.41</v>
      </c>
      <c r="S24" s="1"/>
      <c r="T24" s="1"/>
      <c r="U24" s="1"/>
      <c r="V24" s="1"/>
      <c r="W24" s="1"/>
      <c r="X24" s="1"/>
      <c r="Y24" s="2">
        <v>1</v>
      </c>
      <c r="Z24" s="2"/>
      <c r="AA24" s="2"/>
      <c r="AB24" s="2"/>
      <c r="AC24" s="21"/>
      <c r="AD24" s="6">
        <f t="shared" si="44"/>
        <v>9.41</v>
      </c>
      <c r="AE24" s="16">
        <f t="shared" si="45"/>
        <v>0.5</v>
      </c>
      <c r="AF24" s="5">
        <f t="shared" si="46"/>
        <v>0</v>
      </c>
      <c r="AG24" s="17">
        <f t="shared" si="47"/>
        <v>9.91</v>
      </c>
      <c r="AH24" s="20">
        <v>29.4</v>
      </c>
      <c r="AI24" s="1"/>
      <c r="AJ24" s="1"/>
      <c r="AK24" s="1"/>
      <c r="AL24" s="2">
        <v>4</v>
      </c>
      <c r="AM24" s="2">
        <v>1</v>
      </c>
      <c r="AN24" s="2"/>
      <c r="AO24" s="2"/>
      <c r="AP24" s="2"/>
      <c r="AQ24" s="6">
        <f t="shared" si="48"/>
        <v>29.4</v>
      </c>
      <c r="AR24" s="16">
        <f t="shared" si="49"/>
        <v>2</v>
      </c>
      <c r="AS24" s="5">
        <f t="shared" si="50"/>
        <v>3</v>
      </c>
      <c r="AT24" s="17">
        <f t="shared" si="51"/>
        <v>34.4</v>
      </c>
      <c r="AU24" s="20">
        <v>22.2</v>
      </c>
      <c r="AV24" s="1"/>
      <c r="AW24" s="1"/>
      <c r="AX24" s="2">
        <v>3</v>
      </c>
      <c r="AY24" s="2"/>
      <c r="AZ24" s="2"/>
      <c r="BA24" s="2"/>
      <c r="BB24" s="2"/>
      <c r="BC24" s="6">
        <f t="shared" si="52"/>
        <v>22.2</v>
      </c>
      <c r="BD24" s="16">
        <f t="shared" si="53"/>
        <v>1.5</v>
      </c>
      <c r="BE24" s="5">
        <f t="shared" si="54"/>
        <v>0</v>
      </c>
      <c r="BF24" s="17">
        <f t="shared" si="55"/>
        <v>23.7</v>
      </c>
      <c r="BG24" s="20">
        <v>15.09</v>
      </c>
      <c r="BH24" s="1"/>
      <c r="BI24" s="1"/>
      <c r="BJ24" s="2"/>
      <c r="BK24" s="2"/>
      <c r="BL24" s="2"/>
      <c r="BM24" s="2"/>
      <c r="BN24" s="2"/>
      <c r="BO24" s="6">
        <f t="shared" si="56"/>
        <v>15.09</v>
      </c>
      <c r="BP24" s="16">
        <f t="shared" si="57"/>
        <v>0</v>
      </c>
      <c r="BQ24" s="5">
        <f t="shared" si="58"/>
        <v>0</v>
      </c>
      <c r="BR24" s="17">
        <f t="shared" si="59"/>
        <v>15.09</v>
      </c>
      <c r="BS24" s="20">
        <v>27.07</v>
      </c>
      <c r="BT24" s="1"/>
      <c r="BU24" s="1"/>
      <c r="BV24" s="2">
        <v>4</v>
      </c>
      <c r="BW24" s="2"/>
      <c r="BX24" s="2"/>
      <c r="BY24" s="2"/>
      <c r="BZ24" s="2"/>
      <c r="CA24" s="6">
        <f t="shared" si="60"/>
        <v>27.07</v>
      </c>
      <c r="CB24" s="16">
        <f t="shared" si="61"/>
        <v>2</v>
      </c>
      <c r="CC24" s="5">
        <f t="shared" si="62"/>
        <v>0</v>
      </c>
      <c r="CD24" s="17">
        <f t="shared" si="63"/>
        <v>29.07</v>
      </c>
      <c r="CE24" s="20"/>
      <c r="CF24" s="1"/>
      <c r="CG24" s="2"/>
      <c r="CH24" s="2"/>
      <c r="CI24" s="2"/>
      <c r="CJ24" s="2"/>
      <c r="CK24" s="2"/>
      <c r="CL24" s="6">
        <f t="shared" si="64"/>
        <v>0</v>
      </c>
      <c r="CM24" s="16">
        <f t="shared" si="65"/>
        <v>0</v>
      </c>
      <c r="CN24" s="5">
        <f t="shared" si="66"/>
        <v>0</v>
      </c>
      <c r="CO24" s="17">
        <f t="shared" si="67"/>
        <v>0</v>
      </c>
      <c r="CP24" s="20"/>
      <c r="CQ24" s="1"/>
      <c r="CR24" s="2"/>
      <c r="CS24" s="2"/>
      <c r="CT24" s="2"/>
      <c r="CU24" s="2"/>
      <c r="CV24" s="2"/>
      <c r="CW24" s="6">
        <f t="shared" si="68"/>
        <v>0</v>
      </c>
      <c r="CX24" s="16">
        <f t="shared" si="69"/>
        <v>0</v>
      </c>
      <c r="CY24" s="5">
        <f t="shared" si="70"/>
        <v>0</v>
      </c>
      <c r="CZ24" s="17">
        <f t="shared" si="71"/>
        <v>0</v>
      </c>
      <c r="DA24" s="20"/>
      <c r="DB24" s="1"/>
      <c r="DC24" s="2"/>
      <c r="DD24" s="2"/>
      <c r="DE24" s="2"/>
      <c r="DF24" s="2"/>
      <c r="DG24" s="2"/>
      <c r="DH24" s="6">
        <f t="shared" si="72"/>
        <v>0</v>
      </c>
      <c r="DI24" s="16">
        <f t="shared" si="73"/>
        <v>0</v>
      </c>
      <c r="DJ24" s="5">
        <f t="shared" si="74"/>
        <v>0</v>
      </c>
      <c r="DK24" s="17">
        <f t="shared" si="75"/>
        <v>0</v>
      </c>
    </row>
  </sheetData>
  <sheetProtection selectLockedCells="1" sort="0" autoFilter="0"/>
  <sortState xmlns:xlrd2="http://schemas.microsoft.com/office/spreadsheetml/2017/richdata2" ref="A3:A21">
    <sortCondition ref="A3:A21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K1:L1"/>
    <mergeCell ref="A1:G1"/>
    <mergeCell ref="CE1:CO1"/>
    <mergeCell ref="CP1:CZ1"/>
    <mergeCell ref="M1:Q1"/>
    <mergeCell ref="AU1:BF1"/>
    <mergeCell ref="DA1:DK1"/>
    <mergeCell ref="BS1:CD1"/>
    <mergeCell ref="BG1:BR1"/>
    <mergeCell ref="R1:AG1"/>
    <mergeCell ref="AH1:AT1"/>
  </mergeCells>
  <phoneticPr fontId="1" type="noConversion"/>
  <conditionalFormatting sqref="B7:B8">
    <cfRule type="expression" dxfId="9" priority="41" stopIfTrue="1">
      <formula>#REF!&gt;1</formula>
    </cfRule>
  </conditionalFormatting>
  <conditionalFormatting sqref="B9">
    <cfRule type="expression" dxfId="8" priority="62" stopIfTrue="1">
      <formula>$C17&gt;1</formula>
    </cfRule>
  </conditionalFormatting>
  <conditionalFormatting sqref="B10:B11">
    <cfRule type="expression" dxfId="7" priority="32" stopIfTrue="1">
      <formula>#REF!&gt;1</formula>
    </cfRule>
  </conditionalFormatting>
  <conditionalFormatting sqref="B12:B15">
    <cfRule type="expression" dxfId="6" priority="3" stopIfTrue="1">
      <formula>$C20&gt;1</formula>
    </cfRule>
  </conditionalFormatting>
  <conditionalFormatting sqref="B17:B24">
    <cfRule type="expression" dxfId="5" priority="9" stopIfTrue="1">
      <formula>#REF!&gt;1</formula>
    </cfRule>
  </conditionalFormatting>
  <conditionalFormatting sqref="B3:G6">
    <cfRule type="expression" dxfId="4" priority="60" stopIfTrue="1">
      <formula>$C3&gt;1</formula>
    </cfRule>
  </conditionalFormatting>
  <conditionalFormatting sqref="B16:G16">
    <cfRule type="expression" dxfId="3" priority="6" stopIfTrue="1">
      <formula>$C16&gt;1</formula>
    </cfRule>
  </conditionalFormatting>
  <conditionalFormatting sqref="C17:G21">
    <cfRule type="expression" dxfId="2" priority="7" stopIfTrue="1">
      <formula>$C17&gt;1</formula>
    </cfRule>
  </conditionalFormatting>
  <conditionalFormatting sqref="C7:G15 M3:M24">
    <cfRule type="expression" dxfId="1" priority="2" stopIfTrue="1">
      <formula>$C3&gt;1</formula>
    </cfRule>
  </conditionalFormatting>
  <conditionalFormatting sqref="C22:G24">
    <cfRule type="expression" dxfId="0" priority="1" stopIfTrue="1">
      <formula>$C22&gt;1</formula>
    </cfRule>
  </conditionalFormatting>
  <printOptions horizontalCentered="1" gridLines="1"/>
  <pageMargins left="0" right="0" top="0.5" bottom="0.5" header="0.25" footer="0.25"/>
  <pageSetup scale="55" fitToHeight="0" pageOrder="overThenDown" orientation="landscape" blackAndWhite="1" horizontalDpi="300" verticalDpi="300" r:id="rId1"/>
  <headerFooter alignWithMargins="0">
    <oddHeader>&amp;CPage &amp;P&amp;RODPL Match Score for July 30, 2022</oddHeader>
  </headerFooter>
  <colBreaks count="4" manualBreakCount="4">
    <brk id="17" max="1048575" man="1"/>
    <brk id="33" max="1048575" man="1"/>
    <brk id="82" max="23" man="1"/>
    <brk id="104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ColWidth="8.6640625" defaultRowHeight="13.2" x14ac:dyDescent="0.25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 x14ac:dyDescent="0.25">
      <c r="A1" s="9" t="s">
        <v>30</v>
      </c>
      <c r="B1" s="12">
        <v>0</v>
      </c>
      <c r="C1" s="10" t="s">
        <v>41</v>
      </c>
    </row>
    <row r="2" spans="1:3" x14ac:dyDescent="0.25">
      <c r="A2" s="9" t="s">
        <v>31</v>
      </c>
      <c r="B2" s="12">
        <v>1</v>
      </c>
      <c r="C2" s="11" t="s">
        <v>43</v>
      </c>
    </row>
    <row r="3" spans="1:3" x14ac:dyDescent="0.25">
      <c r="A3" s="9" t="s">
        <v>32</v>
      </c>
      <c r="B3" s="12">
        <v>2</v>
      </c>
      <c r="C3" s="11" t="s">
        <v>44</v>
      </c>
    </row>
    <row r="4" spans="1:3" x14ac:dyDescent="0.25">
      <c r="A4" s="9" t="s">
        <v>17</v>
      </c>
      <c r="B4" s="12">
        <v>3</v>
      </c>
      <c r="C4" s="11" t="s">
        <v>39</v>
      </c>
    </row>
    <row r="5" spans="1:3" x14ac:dyDescent="0.25">
      <c r="A5" s="9" t="s">
        <v>33</v>
      </c>
      <c r="B5" s="12">
        <v>4</v>
      </c>
      <c r="C5" s="11" t="s">
        <v>40</v>
      </c>
    </row>
    <row r="6" spans="1:3" x14ac:dyDescent="0.25">
      <c r="A6" s="9"/>
      <c r="B6" s="12"/>
    </row>
    <row r="7" spans="1:3" x14ac:dyDescent="0.25">
      <c r="A7" s="9" t="s">
        <v>34</v>
      </c>
      <c r="B7" s="12">
        <v>0</v>
      </c>
      <c r="C7" s="11" t="s">
        <v>42</v>
      </c>
    </row>
    <row r="8" spans="1:3" x14ac:dyDescent="0.25">
      <c r="A8" s="9" t="s">
        <v>35</v>
      </c>
      <c r="B8" s="12">
        <v>1</v>
      </c>
      <c r="C8" s="11"/>
    </row>
    <row r="9" spans="1:3" x14ac:dyDescent="0.25">
      <c r="A9" s="9" t="s">
        <v>36</v>
      </c>
      <c r="B9" s="12">
        <v>2</v>
      </c>
    </row>
    <row r="10" spans="1:3" x14ac:dyDescent="0.25">
      <c r="A10" s="9" t="s">
        <v>37</v>
      </c>
      <c r="B10" s="12">
        <v>3</v>
      </c>
      <c r="C10" s="11"/>
    </row>
    <row r="11" spans="1:3" x14ac:dyDescent="0.25">
      <c r="A11" s="9" t="s">
        <v>38</v>
      </c>
      <c r="B11" s="12">
        <v>4</v>
      </c>
      <c r="C11" s="11"/>
    </row>
    <row r="13" spans="1:3" x14ac:dyDescent="0.25">
      <c r="A13" s="13">
        <v>0</v>
      </c>
      <c r="B13" s="9" t="s">
        <v>34</v>
      </c>
      <c r="C13" s="11" t="s">
        <v>64</v>
      </c>
    </row>
    <row r="14" spans="1:3" x14ac:dyDescent="0.25">
      <c r="A14" s="13">
        <v>1</v>
      </c>
      <c r="B14" s="9" t="s">
        <v>35</v>
      </c>
      <c r="C14" s="11"/>
    </row>
    <row r="15" spans="1:3" x14ac:dyDescent="0.25">
      <c r="A15" s="13">
        <v>2</v>
      </c>
      <c r="B15" s="9" t="s">
        <v>36</v>
      </c>
      <c r="C15" s="11"/>
    </row>
    <row r="16" spans="1:3" x14ac:dyDescent="0.25">
      <c r="A16" s="13">
        <v>3</v>
      </c>
      <c r="B16" s="9" t="s">
        <v>37</v>
      </c>
      <c r="C16" s="11"/>
    </row>
    <row r="17" spans="1:3" x14ac:dyDescent="0.25">
      <c r="A17" s="13">
        <v>4</v>
      </c>
      <c r="B17" t="s">
        <v>71</v>
      </c>
      <c r="C17" t="s">
        <v>72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ColWidth="8.6640625" defaultRowHeight="13.2" x14ac:dyDescent="0.25"/>
  <cols>
    <col min="1" max="1" width="125.6640625" customWidth="1"/>
  </cols>
  <sheetData>
    <row r="1" spans="1:1" s="23" customFormat="1" x14ac:dyDescent="0.25">
      <c r="A1" s="43" t="s">
        <v>18</v>
      </c>
    </row>
    <row r="2" spans="1:1" s="23" customFormat="1" x14ac:dyDescent="0.25"/>
    <row r="3" spans="1:1" s="23" customFormat="1" x14ac:dyDescent="0.25"/>
    <row r="4" spans="1:1" s="23" customFormat="1" x14ac:dyDescent="0.25">
      <c r="A4" s="43" t="s">
        <v>74</v>
      </c>
    </row>
    <row r="5" spans="1:1" s="23" customFormat="1" x14ac:dyDescent="0.25">
      <c r="A5" s="23" t="s">
        <v>75</v>
      </c>
    </row>
    <row r="6" spans="1:1" s="23" customFormat="1" ht="12.75" customHeight="1" x14ac:dyDescent="0.25"/>
    <row r="7" spans="1:1" x14ac:dyDescent="0.25">
      <c r="A7" s="23" t="s">
        <v>76</v>
      </c>
    </row>
    <row r="8" spans="1:1" x14ac:dyDescent="0.25">
      <c r="A8" s="23" t="s">
        <v>77</v>
      </c>
    </row>
    <row r="9" spans="1:1" x14ac:dyDescent="0.25">
      <c r="A9" s="23" t="s">
        <v>78</v>
      </c>
    </row>
    <row r="10" spans="1:1" x14ac:dyDescent="0.25">
      <c r="A10" s="23" t="s">
        <v>79</v>
      </c>
    </row>
    <row r="11" spans="1:1" x14ac:dyDescent="0.25">
      <c r="A11" s="23" t="s">
        <v>80</v>
      </c>
    </row>
    <row r="12" spans="1:1" x14ac:dyDescent="0.25">
      <c r="A12" s="23" t="s">
        <v>81</v>
      </c>
    </row>
    <row r="13" spans="1:1" x14ac:dyDescent="0.25">
      <c r="A13" s="23" t="s">
        <v>0</v>
      </c>
    </row>
    <row r="14" spans="1:1" x14ac:dyDescent="0.25">
      <c r="A14" s="23" t="s">
        <v>1</v>
      </c>
    </row>
    <row r="15" spans="1:1" x14ac:dyDescent="0.25">
      <c r="A15" s="23"/>
    </row>
    <row r="16" spans="1:1" ht="27" customHeight="1" x14ac:dyDescent="0.25">
      <c r="A16" s="23" t="s">
        <v>6</v>
      </c>
    </row>
    <row r="17" spans="1:1" x14ac:dyDescent="0.25">
      <c r="A17" s="23"/>
    </row>
    <row r="18" spans="1:1" x14ac:dyDescent="0.25">
      <c r="A18" s="23"/>
    </row>
    <row r="19" spans="1:1" ht="26.4" x14ac:dyDescent="0.25">
      <c r="A19" s="44" t="s">
        <v>15</v>
      </c>
    </row>
    <row r="20" spans="1:1" x14ac:dyDescent="0.25">
      <c r="A20" s="44"/>
    </row>
    <row r="21" spans="1:1" x14ac:dyDescent="0.25">
      <c r="A21" s="23"/>
    </row>
    <row r="22" spans="1:1" x14ac:dyDescent="0.25">
      <c r="A22" s="43" t="s">
        <v>7</v>
      </c>
    </row>
    <row r="23" spans="1:1" x14ac:dyDescent="0.25">
      <c r="A23" s="23" t="s">
        <v>76</v>
      </c>
    </row>
    <row r="24" spans="1:1" x14ac:dyDescent="0.25">
      <c r="A24" s="23" t="s">
        <v>8</v>
      </c>
    </row>
    <row r="25" spans="1:1" x14ac:dyDescent="0.25">
      <c r="A25" s="23" t="s">
        <v>14</v>
      </c>
    </row>
    <row r="26" spans="1:1" x14ac:dyDescent="0.25">
      <c r="A26" s="23" t="s">
        <v>9</v>
      </c>
    </row>
    <row r="27" spans="1:1" x14ac:dyDescent="0.25">
      <c r="A27" s="23" t="s">
        <v>10</v>
      </c>
    </row>
    <row r="28" spans="1:1" x14ac:dyDescent="0.25">
      <c r="A28" s="23" t="s">
        <v>11</v>
      </c>
    </row>
    <row r="29" spans="1:1" x14ac:dyDescent="0.25">
      <c r="A29" s="23" t="s">
        <v>16</v>
      </c>
    </row>
    <row r="30" spans="1:1" x14ac:dyDescent="0.25">
      <c r="A30" s="23" t="s">
        <v>12</v>
      </c>
    </row>
    <row r="31" spans="1:1" x14ac:dyDescent="0.25">
      <c r="A31" s="23" t="s">
        <v>13</v>
      </c>
    </row>
    <row r="32" spans="1:1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Scoresheet</vt:lpstr>
      <vt:lpstr>SortLookup</vt:lpstr>
      <vt:lpstr>Help</vt:lpstr>
      <vt:lpstr>Scoresheet!Print_Titles</vt:lpstr>
    </vt:vector>
  </TitlesOfParts>
  <Company>ODPL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creator>see Comments</dc:creator>
  <dc:description>Originally from: http://www.ccidpa.org/scoring/spreadsheets.html. Modified for ODPL.</dc:description>
  <cp:lastModifiedBy>Christina Brown</cp:lastModifiedBy>
  <cp:revision>1</cp:revision>
  <cp:lastPrinted>2022-08-31T01:55:06Z</cp:lastPrinted>
  <dcterms:created xsi:type="dcterms:W3CDTF">2001-08-02T04:21:03Z</dcterms:created>
  <dcterms:modified xsi:type="dcterms:W3CDTF">2023-07-17T02:00:42Z</dcterms:modified>
</cp:coreProperties>
</file>